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8xUi1guICINgZboMIKibNYy/aJ+yosBrwTbT4cBGt0OzehIQ4hhklcXj3MlZ3c3qeK690PHKw1jB1nF1/rqxIg==" workbookSaltValue="XEecAcIyQR3f3UNR43dh4A==" workbookSpinCount="100000" lockStructure="1"/>
  <bookViews>
    <workbookView xWindow="0" yWindow="0" windowWidth="19200" windowHeight="6760"/>
  </bookViews>
  <sheets>
    <sheet name="récapitulatif simulateur" sheetId="1" r:id="rId1"/>
    <sheet name="simulateur 2023-2033" sheetId="3" r:id="rId2"/>
    <sheet name="2"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8" i="2" l="1"/>
  <c r="AA95" i="2" l="1"/>
  <c r="K2" i="3" l="1"/>
  <c r="A9" i="3"/>
  <c r="A21" i="3" s="1"/>
  <c r="A33" i="3" s="1"/>
  <c r="A45" i="3" s="1"/>
  <c r="A57" i="3" s="1"/>
  <c r="A69" i="3" s="1"/>
  <c r="A81" i="3" s="1"/>
  <c r="A93" i="3" s="1"/>
  <c r="A105" i="3" s="1"/>
  <c r="A117" i="3" s="1"/>
  <c r="AA114" i="2" l="1"/>
  <c r="AA113" i="2"/>
  <c r="AA109" i="2"/>
  <c r="AA108" i="2"/>
  <c r="AA105" i="2"/>
  <c r="AA103" i="2"/>
  <c r="AA102" i="2"/>
  <c r="AA101" i="2"/>
  <c r="AA97" i="2"/>
  <c r="AA94" i="2"/>
  <c r="AA93" i="2"/>
  <c r="W83" i="2" l="1"/>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82" i="2"/>
  <c r="Z112" i="2" l="1"/>
  <c r="P670" i="2" l="1"/>
  <c r="Q670" i="2"/>
  <c r="P671" i="2"/>
  <c r="P689" i="2" s="1"/>
  <c r="P707" i="2" s="1"/>
  <c r="P725" i="2" s="1"/>
  <c r="P743" i="2" s="1"/>
  <c r="P761" i="2" s="1"/>
  <c r="P779" i="2" s="1"/>
  <c r="P797" i="2" s="1"/>
  <c r="P815" i="2" s="1"/>
  <c r="P833" i="2" s="1"/>
  <c r="P851" i="2" s="1"/>
  <c r="P869" i="2" s="1"/>
  <c r="P887" i="2" s="1"/>
  <c r="P905" i="2" s="1"/>
  <c r="Q671" i="2"/>
  <c r="P672" i="2"/>
  <c r="P690" i="2" s="1"/>
  <c r="P708" i="2" s="1"/>
  <c r="P726" i="2" s="1"/>
  <c r="P744" i="2" s="1"/>
  <c r="P762" i="2" s="1"/>
  <c r="P780" i="2" s="1"/>
  <c r="P798" i="2" s="1"/>
  <c r="P816" i="2" s="1"/>
  <c r="P834" i="2" s="1"/>
  <c r="P852" i="2" s="1"/>
  <c r="P870" i="2" s="1"/>
  <c r="P888" i="2" s="1"/>
  <c r="P906" i="2" s="1"/>
  <c r="Q672" i="2"/>
  <c r="P673" i="2"/>
  <c r="P691" i="2" s="1"/>
  <c r="P709" i="2" s="1"/>
  <c r="P727" i="2" s="1"/>
  <c r="P745" i="2" s="1"/>
  <c r="P763" i="2" s="1"/>
  <c r="P781" i="2" s="1"/>
  <c r="P799" i="2" s="1"/>
  <c r="P817" i="2" s="1"/>
  <c r="P835" i="2" s="1"/>
  <c r="P853" i="2" s="1"/>
  <c r="P871" i="2" s="1"/>
  <c r="P889" i="2" s="1"/>
  <c r="P907" i="2" s="1"/>
  <c r="Q673" i="2"/>
  <c r="P674" i="2"/>
  <c r="Q674" i="2"/>
  <c r="P675" i="2"/>
  <c r="P693" i="2" s="1"/>
  <c r="P711" i="2" s="1"/>
  <c r="P729" i="2" s="1"/>
  <c r="P747" i="2" s="1"/>
  <c r="P765" i="2" s="1"/>
  <c r="P783" i="2" s="1"/>
  <c r="P801" i="2" s="1"/>
  <c r="P819" i="2" s="1"/>
  <c r="P837" i="2" s="1"/>
  <c r="P855" i="2" s="1"/>
  <c r="P873" i="2" s="1"/>
  <c r="P891" i="2" s="1"/>
  <c r="P909" i="2" s="1"/>
  <c r="Q675" i="2"/>
  <c r="P676" i="2"/>
  <c r="P694" i="2" s="1"/>
  <c r="P712" i="2" s="1"/>
  <c r="P730" i="2" s="1"/>
  <c r="P748" i="2" s="1"/>
  <c r="P766" i="2" s="1"/>
  <c r="P784" i="2" s="1"/>
  <c r="P802" i="2" s="1"/>
  <c r="P820" i="2" s="1"/>
  <c r="P838" i="2" s="1"/>
  <c r="P856" i="2" s="1"/>
  <c r="P874" i="2" s="1"/>
  <c r="P892" i="2" s="1"/>
  <c r="P910" i="2" s="1"/>
  <c r="Q676" i="2"/>
  <c r="P677" i="2"/>
  <c r="P695" i="2" s="1"/>
  <c r="P713" i="2" s="1"/>
  <c r="P731" i="2" s="1"/>
  <c r="P749" i="2" s="1"/>
  <c r="P767" i="2" s="1"/>
  <c r="P785" i="2" s="1"/>
  <c r="P803" i="2" s="1"/>
  <c r="P821" i="2" s="1"/>
  <c r="P839" i="2" s="1"/>
  <c r="P857" i="2" s="1"/>
  <c r="P875" i="2" s="1"/>
  <c r="P893" i="2" s="1"/>
  <c r="P911" i="2" s="1"/>
  <c r="Q677" i="2"/>
  <c r="P678" i="2"/>
  <c r="P696" i="2" s="1"/>
  <c r="P714" i="2" s="1"/>
  <c r="P732" i="2" s="1"/>
  <c r="P750" i="2" s="1"/>
  <c r="P768" i="2" s="1"/>
  <c r="P786" i="2" s="1"/>
  <c r="P804" i="2" s="1"/>
  <c r="P822" i="2" s="1"/>
  <c r="P840" i="2" s="1"/>
  <c r="P858" i="2" s="1"/>
  <c r="P876" i="2" s="1"/>
  <c r="P894" i="2" s="1"/>
  <c r="P912" i="2" s="1"/>
  <c r="Q678" i="2"/>
  <c r="P679" i="2"/>
  <c r="P697" i="2" s="1"/>
  <c r="P715" i="2" s="1"/>
  <c r="P733" i="2" s="1"/>
  <c r="P751" i="2" s="1"/>
  <c r="P769" i="2" s="1"/>
  <c r="P787" i="2" s="1"/>
  <c r="P805" i="2" s="1"/>
  <c r="P823" i="2" s="1"/>
  <c r="P841" i="2" s="1"/>
  <c r="P859" i="2" s="1"/>
  <c r="P877" i="2" s="1"/>
  <c r="P895" i="2" s="1"/>
  <c r="P913" i="2" s="1"/>
  <c r="Q679" i="2"/>
  <c r="P680" i="2"/>
  <c r="P698" i="2" s="1"/>
  <c r="P716" i="2" s="1"/>
  <c r="P734" i="2" s="1"/>
  <c r="P752" i="2" s="1"/>
  <c r="P770" i="2" s="1"/>
  <c r="P788" i="2" s="1"/>
  <c r="P806" i="2" s="1"/>
  <c r="P824" i="2" s="1"/>
  <c r="P842" i="2" s="1"/>
  <c r="P860" i="2" s="1"/>
  <c r="P878" i="2" s="1"/>
  <c r="P896" i="2" s="1"/>
  <c r="P914" i="2" s="1"/>
  <c r="Q680" i="2"/>
  <c r="P681" i="2"/>
  <c r="P699" i="2" s="1"/>
  <c r="P717" i="2" s="1"/>
  <c r="P735" i="2" s="1"/>
  <c r="P753" i="2" s="1"/>
  <c r="P771" i="2" s="1"/>
  <c r="P789" i="2" s="1"/>
  <c r="P807" i="2" s="1"/>
  <c r="P825" i="2" s="1"/>
  <c r="P843" i="2" s="1"/>
  <c r="P861" i="2" s="1"/>
  <c r="P879" i="2" s="1"/>
  <c r="P897" i="2" s="1"/>
  <c r="P915" i="2" s="1"/>
  <c r="Q681" i="2"/>
  <c r="P682" i="2"/>
  <c r="Q682" i="2"/>
  <c r="P683" i="2"/>
  <c r="P701" i="2" s="1"/>
  <c r="P719" i="2" s="1"/>
  <c r="P737" i="2" s="1"/>
  <c r="P755" i="2" s="1"/>
  <c r="P773" i="2" s="1"/>
  <c r="P791" i="2" s="1"/>
  <c r="P809" i="2" s="1"/>
  <c r="P827" i="2" s="1"/>
  <c r="P845" i="2" s="1"/>
  <c r="P863" i="2" s="1"/>
  <c r="P881" i="2" s="1"/>
  <c r="P899" i="2" s="1"/>
  <c r="P917" i="2" s="1"/>
  <c r="Q683" i="2"/>
  <c r="P684" i="2"/>
  <c r="P702" i="2" s="1"/>
  <c r="P720" i="2" s="1"/>
  <c r="P738" i="2" s="1"/>
  <c r="P756" i="2" s="1"/>
  <c r="P774" i="2" s="1"/>
  <c r="P792" i="2" s="1"/>
  <c r="P810" i="2" s="1"/>
  <c r="P828" i="2" s="1"/>
  <c r="P846" i="2" s="1"/>
  <c r="P864" i="2" s="1"/>
  <c r="P882" i="2" s="1"/>
  <c r="P900" i="2" s="1"/>
  <c r="P918" i="2" s="1"/>
  <c r="Q684" i="2"/>
  <c r="P685" i="2"/>
  <c r="P703" i="2" s="1"/>
  <c r="P721" i="2" s="1"/>
  <c r="P739" i="2" s="1"/>
  <c r="P757" i="2" s="1"/>
  <c r="P775" i="2" s="1"/>
  <c r="P793" i="2" s="1"/>
  <c r="P811" i="2" s="1"/>
  <c r="P829" i="2" s="1"/>
  <c r="P847" i="2" s="1"/>
  <c r="P865" i="2" s="1"/>
  <c r="P883" i="2" s="1"/>
  <c r="P901" i="2" s="1"/>
  <c r="P919" i="2" s="1"/>
  <c r="Q685" i="2"/>
  <c r="P686" i="2"/>
  <c r="Q686" i="2"/>
  <c r="Q687" i="2"/>
  <c r="P688" i="2"/>
  <c r="P706" i="2" s="1"/>
  <c r="P724" i="2" s="1"/>
  <c r="P742" i="2" s="1"/>
  <c r="P760" i="2" s="1"/>
  <c r="P778" i="2" s="1"/>
  <c r="P796" i="2" s="1"/>
  <c r="P814" i="2" s="1"/>
  <c r="P832" i="2" s="1"/>
  <c r="P850" i="2" s="1"/>
  <c r="P868" i="2" s="1"/>
  <c r="P886" i="2" s="1"/>
  <c r="P904" i="2" s="1"/>
  <c r="Q688" i="2"/>
  <c r="Q689" i="2"/>
  <c r="Q690" i="2"/>
  <c r="Q691" i="2"/>
  <c r="P692" i="2"/>
  <c r="P710" i="2" s="1"/>
  <c r="P728" i="2" s="1"/>
  <c r="P746" i="2" s="1"/>
  <c r="P764" i="2" s="1"/>
  <c r="P782" i="2" s="1"/>
  <c r="P800" i="2" s="1"/>
  <c r="P818" i="2" s="1"/>
  <c r="P836" i="2" s="1"/>
  <c r="P854" i="2" s="1"/>
  <c r="P872" i="2" s="1"/>
  <c r="P890" i="2" s="1"/>
  <c r="P908" i="2" s="1"/>
  <c r="Q692" i="2"/>
  <c r="Q693" i="2"/>
  <c r="Q694" i="2"/>
  <c r="Q695" i="2"/>
  <c r="Q696" i="2"/>
  <c r="Q697" i="2"/>
  <c r="Q698" i="2"/>
  <c r="Q699" i="2"/>
  <c r="P700" i="2"/>
  <c r="P718" i="2" s="1"/>
  <c r="P736" i="2" s="1"/>
  <c r="P754" i="2" s="1"/>
  <c r="P772" i="2" s="1"/>
  <c r="P790" i="2" s="1"/>
  <c r="P808" i="2" s="1"/>
  <c r="P826" i="2" s="1"/>
  <c r="P844" i="2" s="1"/>
  <c r="P862" i="2" s="1"/>
  <c r="P880" i="2" s="1"/>
  <c r="P898" i="2" s="1"/>
  <c r="P916" i="2" s="1"/>
  <c r="Q700" i="2"/>
  <c r="Q701" i="2"/>
  <c r="Q702" i="2"/>
  <c r="Q703" i="2"/>
  <c r="P704" i="2"/>
  <c r="P722" i="2" s="1"/>
  <c r="P740" i="2" s="1"/>
  <c r="P758" i="2" s="1"/>
  <c r="P776" i="2" s="1"/>
  <c r="P794" i="2" s="1"/>
  <c r="P812" i="2" s="1"/>
  <c r="P830" i="2" s="1"/>
  <c r="P848" i="2" s="1"/>
  <c r="P866" i="2" s="1"/>
  <c r="P884" i="2" s="1"/>
  <c r="P902" i="2" s="1"/>
  <c r="P920" i="2" s="1"/>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669" i="2"/>
  <c r="P669" i="2"/>
  <c r="P687" i="2" s="1"/>
  <c r="P705" i="2" s="1"/>
  <c r="P723" i="2" s="1"/>
  <c r="P741" i="2" s="1"/>
  <c r="P759" i="2" s="1"/>
  <c r="P777" i="2" s="1"/>
  <c r="P795" i="2" s="1"/>
  <c r="P813" i="2" s="1"/>
  <c r="P831" i="2" s="1"/>
  <c r="P849" i="2" s="1"/>
  <c r="P867" i="2" s="1"/>
  <c r="P885" i="2" s="1"/>
  <c r="P903" i="2" s="1"/>
  <c r="Q652" i="2"/>
  <c r="Q653" i="2"/>
  <c r="Q654" i="2"/>
  <c r="Q655" i="2"/>
  <c r="Q656" i="2"/>
  <c r="Q657" i="2"/>
  <c r="Q658" i="2"/>
  <c r="Q659" i="2"/>
  <c r="Q660" i="2"/>
  <c r="Q661" i="2"/>
  <c r="Q662" i="2"/>
  <c r="Q663" i="2"/>
  <c r="Q664" i="2"/>
  <c r="Q665" i="2"/>
  <c r="Q666" i="2"/>
  <c r="Q667" i="2"/>
  <c r="Q668" i="2"/>
  <c r="Q651" i="2"/>
  <c r="H83" i="2" l="1"/>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82" i="2"/>
  <c r="B72" i="2" l="1"/>
  <c r="B71" i="2"/>
  <c r="B70" i="2"/>
  <c r="B69" i="2"/>
  <c r="B68" i="2"/>
  <c r="B67" i="2"/>
  <c r="B66" i="2"/>
  <c r="B65" i="2"/>
  <c r="B64" i="2"/>
  <c r="B63" i="2"/>
  <c r="B62" i="2"/>
  <c r="B61" i="2"/>
  <c r="B60" i="2"/>
  <c r="B55" i="2"/>
  <c r="B54" i="2"/>
  <c r="B53" i="2"/>
  <c r="B52" i="2"/>
  <c r="B51" i="2"/>
  <c r="B50" i="2"/>
  <c r="B49" i="2"/>
  <c r="B48" i="2"/>
  <c r="B47" i="2"/>
  <c r="B46" i="2"/>
  <c r="B45" i="2"/>
  <c r="B44" i="2"/>
  <c r="B43" i="2"/>
  <c r="M21" i="1"/>
  <c r="R10" i="1" l="1"/>
  <c r="AC36" i="2"/>
  <c r="AC35" i="2"/>
  <c r="AC34" i="2"/>
  <c r="AC32" i="2"/>
  <c r="AC31" i="2"/>
  <c r="AC30" i="2"/>
  <c r="AC29" i="2"/>
  <c r="AC25" i="2"/>
  <c r="AC26" i="2"/>
  <c r="AC27" i="2"/>
  <c r="AC28" i="2"/>
  <c r="AC24" i="2"/>
  <c r="AC17" i="2"/>
  <c r="AC18" i="2"/>
  <c r="AC19" i="2"/>
  <c r="AC20" i="2"/>
  <c r="AC16" i="2"/>
  <c r="AC15" i="2"/>
  <c r="AC14" i="2"/>
  <c r="AC13" i="2"/>
  <c r="AC10" i="2"/>
  <c r="AC11" i="2"/>
  <c r="AC12" i="2"/>
  <c r="AC9" i="2"/>
  <c r="AC5" i="2"/>
  <c r="AC6" i="2"/>
  <c r="AC7" i="2"/>
  <c r="AC8" i="2"/>
  <c r="AC4" i="2"/>
  <c r="AC3" i="2"/>
  <c r="AC2" i="2"/>
  <c r="AA22" i="2"/>
  <c r="AA23" i="2"/>
  <c r="AA24" i="2"/>
  <c r="AA25" i="2"/>
  <c r="AA26" i="2"/>
  <c r="AA27" i="2"/>
  <c r="AA28" i="2"/>
  <c r="AA29" i="2"/>
  <c r="AA30" i="2"/>
  <c r="AA31" i="2"/>
  <c r="AA34" i="2"/>
  <c r="AA35" i="2"/>
  <c r="AA36" i="2"/>
  <c r="AA4" i="2"/>
  <c r="AA5" i="2"/>
  <c r="AA6" i="2"/>
  <c r="AA7" i="2"/>
  <c r="AA8" i="2"/>
  <c r="AA3" i="2"/>
  <c r="Y10" i="2"/>
  <c r="AA10" i="2" s="1"/>
  <c r="Y11" i="2"/>
  <c r="AA11" i="2" s="1"/>
  <c r="Y12" i="2"/>
  <c r="AA12" i="2" s="1"/>
  <c r="Y13" i="2"/>
  <c r="AA13" i="2" s="1"/>
  <c r="Y14" i="2"/>
  <c r="AA14" i="2" s="1"/>
  <c r="Y15" i="2"/>
  <c r="AA15" i="2" s="1"/>
  <c r="Y16" i="2"/>
  <c r="AA16" i="2" s="1"/>
  <c r="Y17" i="2"/>
  <c r="AA17" i="2" s="1"/>
  <c r="Y18" i="2"/>
  <c r="AA18" i="2" s="1"/>
  <c r="Y19" i="2"/>
  <c r="AA19" i="2" s="1"/>
  <c r="Y20" i="2"/>
  <c r="AA20" i="2" s="1"/>
  <c r="Y9" i="2"/>
  <c r="AA9" i="2" s="1"/>
  <c r="K17" i="2"/>
  <c r="I13" i="2" l="1"/>
  <c r="K3" i="2" l="1"/>
  <c r="K4" i="2"/>
  <c r="K5" i="2"/>
  <c r="K6" i="2"/>
  <c r="K7" i="2"/>
  <c r="K8" i="2"/>
  <c r="K9" i="2"/>
  <c r="K10" i="2"/>
  <c r="K11" i="2"/>
  <c r="K12" i="2"/>
  <c r="K13" i="2"/>
  <c r="K14" i="2"/>
  <c r="K15" i="2"/>
  <c r="K16" i="2"/>
  <c r="K18" i="2"/>
  <c r="K19" i="2"/>
  <c r="K20" i="2"/>
  <c r="K21" i="2"/>
  <c r="K22" i="2"/>
  <c r="K23" i="2"/>
  <c r="K24" i="2"/>
  <c r="K25" i="2"/>
  <c r="K26" i="2"/>
  <c r="K27" i="2"/>
  <c r="K28" i="2"/>
  <c r="K29" i="2"/>
  <c r="K30" i="2"/>
  <c r="K31" i="2"/>
  <c r="K32" i="2"/>
  <c r="K33" i="2"/>
  <c r="K34" i="2"/>
  <c r="K35" i="2"/>
  <c r="K36" i="2"/>
  <c r="K2" i="2"/>
  <c r="N22" i="2"/>
  <c r="N23" i="2"/>
  <c r="N24" i="2"/>
  <c r="N25" i="2"/>
  <c r="N26" i="2"/>
  <c r="N27" i="2"/>
  <c r="N28" i="2"/>
  <c r="N21" i="2"/>
  <c r="N19" i="2"/>
  <c r="N18" i="2"/>
  <c r="N10" i="2"/>
  <c r="N11" i="2"/>
  <c r="N12" i="2"/>
  <c r="N13" i="2"/>
  <c r="N14" i="2"/>
  <c r="N15" i="2"/>
  <c r="N16" i="2"/>
  <c r="N17" i="2"/>
  <c r="N9" i="2"/>
  <c r="N4" i="2"/>
  <c r="N5" i="2"/>
  <c r="N6" i="2"/>
  <c r="N7" i="2"/>
  <c r="N8" i="2"/>
  <c r="N3" i="2"/>
  <c r="N2" i="2"/>
  <c r="I2" i="2"/>
  <c r="U32" i="1" l="1"/>
  <c r="U31" i="1"/>
  <c r="U30" i="1"/>
  <c r="U29" i="1"/>
  <c r="U28" i="1"/>
  <c r="U27" i="1"/>
  <c r="U26" i="1"/>
  <c r="U25" i="1"/>
  <c r="U24" i="1"/>
  <c r="U23" i="1"/>
  <c r="U22" i="1"/>
  <c r="N22" i="1"/>
  <c r="U21" i="1"/>
  <c r="N21" i="1"/>
  <c r="O21" i="1" s="1"/>
  <c r="U20" i="1"/>
  <c r="N20" i="1"/>
  <c r="M20" i="1"/>
  <c r="U19" i="1"/>
  <c r="N19" i="1"/>
  <c r="M19" i="1"/>
  <c r="U18" i="1"/>
  <c r="N18" i="1"/>
  <c r="M18" i="1"/>
  <c r="U17" i="1"/>
  <c r="N17" i="1"/>
  <c r="M17" i="1"/>
  <c r="U16" i="1"/>
  <c r="M16" i="1"/>
  <c r="O16" i="1" s="1"/>
  <c r="U15" i="1"/>
  <c r="U14" i="1"/>
  <c r="U13" i="1"/>
  <c r="S13" i="1"/>
  <c r="U12" i="1"/>
  <c r="S12" i="1"/>
  <c r="U11" i="1"/>
  <c r="S11" i="1"/>
  <c r="U10" i="1"/>
  <c r="S10" i="1"/>
  <c r="U9" i="1"/>
  <c r="S9" i="1"/>
  <c r="U8" i="1"/>
  <c r="S8" i="1"/>
  <c r="U7" i="1"/>
  <c r="S7" i="1"/>
  <c r="U6" i="1"/>
  <c r="S6" i="1"/>
  <c r="U5" i="1"/>
  <c r="S5" i="1"/>
  <c r="U4" i="1"/>
  <c r="S4" i="1"/>
  <c r="U3" i="1"/>
  <c r="S3" i="1"/>
  <c r="U2" i="1"/>
  <c r="S2" i="1"/>
  <c r="O20" i="1" l="1"/>
  <c r="O19" i="1"/>
  <c r="S14" i="1"/>
  <c r="U33" i="1"/>
  <c r="I18" i="2" s="1"/>
  <c r="I28" i="2" s="1"/>
  <c r="O17" i="1"/>
  <c r="O18" i="1"/>
  <c r="M22" i="1"/>
  <c r="C12" i="1" l="1"/>
  <c r="H1" i="3" s="1"/>
  <c r="E12" i="1"/>
  <c r="H2" i="3" s="1"/>
  <c r="O22" i="1"/>
  <c r="I3" i="2" s="1"/>
  <c r="S15" i="1"/>
  <c r="I15" i="2" s="1"/>
  <c r="L9" i="2" l="1"/>
  <c r="O9" i="2" s="1"/>
  <c r="M95" i="2"/>
  <c r="AB95" i="2" s="1"/>
  <c r="M111" i="2"/>
  <c r="AB111" i="2" s="1"/>
  <c r="M99" i="2"/>
  <c r="AB99" i="2" s="1"/>
  <c r="M107" i="2"/>
  <c r="AB107" i="2" s="1"/>
  <c r="M115" i="2"/>
  <c r="AB115" i="2" s="1"/>
  <c r="M81" i="2"/>
  <c r="AB81" i="2" s="1"/>
  <c r="M109" i="2"/>
  <c r="AB109" i="2" s="1"/>
  <c r="M86" i="2"/>
  <c r="AB86" i="2" s="1"/>
  <c r="M113" i="2"/>
  <c r="AB113" i="2" s="1"/>
  <c r="M114" i="2"/>
  <c r="AB114" i="2" s="1"/>
  <c r="L6" i="2"/>
  <c r="O6" i="2" s="1"/>
  <c r="L16" i="2"/>
  <c r="L24" i="2"/>
  <c r="L34" i="2"/>
  <c r="M34" i="2" s="1"/>
  <c r="L21" i="2"/>
  <c r="L2" i="2"/>
  <c r="M2" i="2" s="1"/>
  <c r="L18" i="2"/>
  <c r="R18" i="2" s="1"/>
  <c r="Z18" i="2" s="1"/>
  <c r="L28" i="2"/>
  <c r="M28" i="2" s="1"/>
  <c r="L35" i="2"/>
  <c r="M35" i="2" s="1"/>
  <c r="L22" i="2"/>
  <c r="M22" i="2" s="1"/>
  <c r="L13" i="2"/>
  <c r="R13" i="2" s="1"/>
  <c r="Z13" i="2" s="1"/>
  <c r="L26" i="2"/>
  <c r="M26" i="2" s="1"/>
  <c r="L14" i="2"/>
  <c r="L5" i="2"/>
  <c r="L25" i="2"/>
  <c r="L17" i="2"/>
  <c r="M17" i="2" s="1"/>
  <c r="L20" i="2"/>
  <c r="O20" i="2" s="1"/>
  <c r="L27" i="2"/>
  <c r="M27" i="2" s="1"/>
  <c r="L7" i="2"/>
  <c r="M7" i="2" s="1"/>
  <c r="L8" i="2"/>
  <c r="M8" i="2" s="1"/>
  <c r="L12" i="2"/>
  <c r="M12" i="2" s="1"/>
  <c r="L19" i="2"/>
  <c r="L15" i="2"/>
  <c r="L29" i="2"/>
  <c r="M29" i="2" s="1"/>
  <c r="L4" i="2"/>
  <c r="R4" i="2" s="1"/>
  <c r="Z4" i="2" s="1"/>
  <c r="L3" i="2"/>
  <c r="M3" i="2" s="1"/>
  <c r="L23" i="2"/>
  <c r="M23" i="2" s="1"/>
  <c r="L33" i="2"/>
  <c r="M33" i="2" s="1"/>
  <c r="L31" i="2"/>
  <c r="M31" i="2" s="1"/>
  <c r="L10" i="2"/>
  <c r="M10" i="2" s="1"/>
  <c r="L11" i="2"/>
  <c r="L30" i="2"/>
  <c r="M30" i="2" s="1"/>
  <c r="L32" i="2"/>
  <c r="M32" i="2" s="1"/>
  <c r="L36" i="2"/>
  <c r="M36" i="2" s="1"/>
  <c r="I4" i="2"/>
  <c r="I16" i="2" s="1"/>
  <c r="I17" i="2" s="1"/>
  <c r="M5" i="2" l="1"/>
  <c r="M15" i="2"/>
  <c r="M11" i="2"/>
  <c r="M25" i="2"/>
  <c r="M24" i="2"/>
  <c r="M19" i="2"/>
  <c r="M14" i="2"/>
  <c r="M21" i="2"/>
  <c r="AA111" i="2"/>
  <c r="AA107" i="2"/>
  <c r="AA110" i="2"/>
  <c r="AA115" i="2"/>
  <c r="AA99" i="2"/>
  <c r="AA91" i="2"/>
  <c r="AA100" i="2"/>
  <c r="AA92" i="2"/>
  <c r="AA106" i="2"/>
  <c r="AA96" i="2"/>
  <c r="AA90" i="2"/>
  <c r="AA104" i="2"/>
  <c r="AA98" i="2"/>
  <c r="AA89" i="2"/>
  <c r="AA88" i="2"/>
  <c r="AA112" i="2"/>
  <c r="R9" i="2"/>
  <c r="Z9" i="2" s="1"/>
  <c r="I5" i="2"/>
  <c r="I23" i="2" s="1"/>
  <c r="K5" i="1" s="1"/>
  <c r="M9" i="2"/>
  <c r="O34" i="2"/>
  <c r="M16" i="2"/>
  <c r="O3" i="2"/>
  <c r="R3" i="2"/>
  <c r="Z3" i="2" s="1"/>
  <c r="R34" i="2"/>
  <c r="Z34" i="2" s="1"/>
  <c r="R20" i="2"/>
  <c r="Z20" i="2" s="1"/>
  <c r="O35" i="2"/>
  <c r="R22" i="2"/>
  <c r="Z22" i="2" s="1"/>
  <c r="O14" i="2"/>
  <c r="R35" i="2"/>
  <c r="Z35" i="2" s="1"/>
  <c r="M4" i="2"/>
  <c r="R14" i="2"/>
  <c r="Z14" i="2" s="1"/>
  <c r="R8" i="2"/>
  <c r="Z8" i="2" s="1"/>
  <c r="R21" i="2"/>
  <c r="Z21" i="2" s="1"/>
  <c r="R28" i="2"/>
  <c r="Z28" i="2" s="1"/>
  <c r="O8" i="2"/>
  <c r="O26" i="2"/>
  <c r="O21" i="2"/>
  <c r="R26" i="2"/>
  <c r="Z26" i="2" s="1"/>
  <c r="R29" i="2"/>
  <c r="Z29" i="2" s="1"/>
  <c r="R30" i="2"/>
  <c r="Z30" i="2" s="1"/>
  <c r="R19" i="2"/>
  <c r="Z19" i="2" s="1"/>
  <c r="O10" i="2"/>
  <c r="O5" i="2"/>
  <c r="R11" i="2"/>
  <c r="Z11" i="2" s="1"/>
  <c r="R31" i="2"/>
  <c r="Z31" i="2" s="1"/>
  <c r="R7" i="2"/>
  <c r="Z7" i="2" s="1"/>
  <c r="O27" i="2"/>
  <c r="O13" i="2"/>
  <c r="R27" i="2"/>
  <c r="Z27" i="2" s="1"/>
  <c r="R23" i="2"/>
  <c r="Z23" i="2" s="1"/>
  <c r="O4" i="2"/>
  <c r="R12" i="2"/>
  <c r="Z12" i="2" s="1"/>
  <c r="O7" i="2"/>
  <c r="O22" i="2"/>
  <c r="R24" i="2"/>
  <c r="Z24" i="2" s="1"/>
  <c r="O31" i="2"/>
  <c r="O12" i="2"/>
  <c r="O24" i="2"/>
  <c r="R17" i="2"/>
  <c r="Z17" i="2" s="1"/>
  <c r="O28" i="2"/>
  <c r="O36" i="2"/>
  <c r="O17" i="2"/>
  <c r="R6" i="2"/>
  <c r="Z6" i="2" s="1"/>
  <c r="R16" i="2"/>
  <c r="Z16" i="2" s="1"/>
  <c r="O29" i="2"/>
  <c r="O30" i="2"/>
  <c r="O16" i="2"/>
  <c r="O11" i="2"/>
  <c r="O19" i="2"/>
  <c r="O15" i="2"/>
  <c r="R5" i="2"/>
  <c r="Z5" i="2" s="1"/>
  <c r="R15" i="2"/>
  <c r="Z15" i="2" s="1"/>
  <c r="R25" i="2"/>
  <c r="Z25" i="2" s="1"/>
  <c r="O25" i="2"/>
  <c r="R33" i="2"/>
  <c r="Z33" i="2" s="1"/>
  <c r="R2" i="2"/>
  <c r="Z2" i="2" s="1"/>
  <c r="O18" i="2"/>
  <c r="O33" i="2"/>
  <c r="O2" i="2"/>
  <c r="O23" i="2"/>
  <c r="R10" i="2"/>
  <c r="Z10" i="2" s="1"/>
  <c r="R36" i="2"/>
  <c r="Z36" i="2" s="1"/>
  <c r="R32" i="2"/>
  <c r="Z32" i="2" s="1"/>
  <c r="L38" i="2"/>
  <c r="I21" i="2" s="1"/>
  <c r="O32" i="2"/>
  <c r="M6" i="2"/>
  <c r="M13" i="2"/>
  <c r="M20" i="2"/>
  <c r="M18" i="2"/>
  <c r="X13" i="2"/>
  <c r="AD13" i="2"/>
  <c r="AB13" i="2"/>
  <c r="X18" i="2"/>
  <c r="AB18" i="2"/>
  <c r="AD18" i="2"/>
  <c r="X4" i="2"/>
  <c r="AB4" i="2"/>
  <c r="AD4" i="2"/>
  <c r="T4" i="2"/>
  <c r="T13" i="2"/>
  <c r="V18" i="2"/>
  <c r="T18" i="2"/>
  <c r="U28" i="2" l="1"/>
  <c r="X8" i="2"/>
  <c r="I6" i="2"/>
  <c r="U25" i="2" s="1"/>
  <c r="V25" i="2" s="1"/>
  <c r="U8" i="2"/>
  <c r="U31" i="2"/>
  <c r="U36" i="2"/>
  <c r="U20" i="2"/>
  <c r="AA86" i="2"/>
  <c r="AA87" i="2"/>
  <c r="AA85" i="2"/>
  <c r="AA84" i="2"/>
  <c r="AA83" i="2"/>
  <c r="AA81" i="2"/>
  <c r="T9" i="2"/>
  <c r="AB9" i="2"/>
  <c r="AD9" i="2"/>
  <c r="X9" i="2"/>
  <c r="L88" i="2"/>
  <c r="M88" i="2" s="1"/>
  <c r="AB88" i="2" s="1"/>
  <c r="L96" i="2"/>
  <c r="M96" i="2" s="1"/>
  <c r="AB96" i="2" s="1"/>
  <c r="L104" i="2"/>
  <c r="M104" i="2" s="1"/>
  <c r="AB104" i="2" s="1"/>
  <c r="L112" i="2"/>
  <c r="M112" i="2" s="1"/>
  <c r="AB112" i="2" s="1"/>
  <c r="L82" i="2"/>
  <c r="M82" i="2" s="1"/>
  <c r="AB82" i="2" s="1"/>
  <c r="L98" i="2"/>
  <c r="M98" i="2" s="1"/>
  <c r="AB98" i="2" s="1"/>
  <c r="L114" i="2"/>
  <c r="L81" i="2"/>
  <c r="L85" i="2"/>
  <c r="M85" i="2" s="1"/>
  <c r="AB85" i="2" s="1"/>
  <c r="L102" i="2"/>
  <c r="M102" i="2" s="1"/>
  <c r="AB102" i="2" s="1"/>
  <c r="L103" i="2"/>
  <c r="M103" i="2" s="1"/>
  <c r="AB103" i="2" s="1"/>
  <c r="L89" i="2"/>
  <c r="M89" i="2" s="1"/>
  <c r="AB89" i="2" s="1"/>
  <c r="L97" i="2"/>
  <c r="M97" i="2" s="1"/>
  <c r="AB97" i="2" s="1"/>
  <c r="L105" i="2"/>
  <c r="M105" i="2" s="1"/>
  <c r="AB105" i="2" s="1"/>
  <c r="L113" i="2"/>
  <c r="L90" i="2"/>
  <c r="M90" i="2" s="1"/>
  <c r="AB90" i="2" s="1"/>
  <c r="L106" i="2"/>
  <c r="M106" i="2" s="1"/>
  <c r="AB106" i="2" s="1"/>
  <c r="L108" i="2"/>
  <c r="M108" i="2" s="1"/>
  <c r="AB108" i="2" s="1"/>
  <c r="L101" i="2"/>
  <c r="M101" i="2" s="1"/>
  <c r="AB101" i="2" s="1"/>
  <c r="L94" i="2"/>
  <c r="M94" i="2" s="1"/>
  <c r="AB94" i="2" s="1"/>
  <c r="L95" i="2"/>
  <c r="L83" i="2"/>
  <c r="M83" i="2" s="1"/>
  <c r="AB83" i="2" s="1"/>
  <c r="L91" i="2"/>
  <c r="M91" i="2" s="1"/>
  <c r="AB91" i="2" s="1"/>
  <c r="L99" i="2"/>
  <c r="L107" i="2"/>
  <c r="L115" i="2"/>
  <c r="L84" i="2"/>
  <c r="M84" i="2" s="1"/>
  <c r="L92" i="2"/>
  <c r="M92" i="2" s="1"/>
  <c r="AB92" i="2" s="1"/>
  <c r="L100" i="2"/>
  <c r="M100" i="2" s="1"/>
  <c r="AB100" i="2" s="1"/>
  <c r="L93" i="2"/>
  <c r="M93" i="2" s="1"/>
  <c r="AB93" i="2" s="1"/>
  <c r="L109" i="2"/>
  <c r="L86" i="2"/>
  <c r="L110" i="2"/>
  <c r="M110" i="2" s="1"/>
  <c r="AB110" i="2" s="1"/>
  <c r="L87" i="2"/>
  <c r="M87" i="2" s="1"/>
  <c r="L111" i="2"/>
  <c r="T14" i="2"/>
  <c r="X14" i="2"/>
  <c r="V30" i="2"/>
  <c r="AD34" i="2"/>
  <c r="T8" i="2"/>
  <c r="AD30" i="2"/>
  <c r="T30" i="2"/>
  <c r="AD8" i="2"/>
  <c r="T16" i="2"/>
  <c r="AB15" i="2"/>
  <c r="X30" i="2"/>
  <c r="V16" i="2"/>
  <c r="AB8" i="2"/>
  <c r="AB20" i="2"/>
  <c r="V29" i="2"/>
  <c r="X22" i="2"/>
  <c r="V8" i="2"/>
  <c r="T15" i="2"/>
  <c r="V15" i="2"/>
  <c r="X34" i="2"/>
  <c r="AB34" i="2"/>
  <c r="T34" i="2"/>
  <c r="V34" i="2"/>
  <c r="AB30" i="2"/>
  <c r="V22" i="2"/>
  <c r="T19" i="2"/>
  <c r="T27" i="2"/>
  <c r="AD22" i="2"/>
  <c r="X35" i="2"/>
  <c r="AD16" i="2"/>
  <c r="AB12" i="2"/>
  <c r="X12" i="2"/>
  <c r="AD27" i="2"/>
  <c r="X25" i="2"/>
  <c r="T35" i="2"/>
  <c r="X27" i="2"/>
  <c r="AB21" i="2"/>
  <c r="V35" i="2"/>
  <c r="AD21" i="2"/>
  <c r="AB35" i="2"/>
  <c r="AD10" i="2"/>
  <c r="AD20" i="2"/>
  <c r="AD19" i="2"/>
  <c r="AB10" i="2"/>
  <c r="V20" i="2"/>
  <c r="T20" i="2"/>
  <c r="AD25" i="2"/>
  <c r="T21" i="2"/>
  <c r="T25" i="2"/>
  <c r="AB25" i="2"/>
  <c r="X10" i="2"/>
  <c r="AB27" i="2"/>
  <c r="X20" i="2"/>
  <c r="AD29" i="2"/>
  <c r="AB29" i="2"/>
  <c r="AD3" i="2"/>
  <c r="AB6" i="2"/>
  <c r="X29" i="2"/>
  <c r="T24" i="2"/>
  <c r="T10" i="2"/>
  <c r="T3" i="2"/>
  <c r="AB3" i="2"/>
  <c r="V14" i="2"/>
  <c r="V24" i="2"/>
  <c r="V3" i="2"/>
  <c r="X3" i="2"/>
  <c r="AB14" i="2"/>
  <c r="T29" i="2"/>
  <c r="T22" i="2"/>
  <c r="AD35" i="2"/>
  <c r="AB22" i="2"/>
  <c r="AD14" i="2"/>
  <c r="X19" i="2"/>
  <c r="V28" i="2"/>
  <c r="AB19" i="2"/>
  <c r="AB28" i="2"/>
  <c r="X28" i="2"/>
  <c r="T36" i="2"/>
  <c r="AD28" i="2"/>
  <c r="T28" i="2"/>
  <c r="V26" i="2"/>
  <c r="X21" i="2"/>
  <c r="T26" i="2"/>
  <c r="AB26" i="2"/>
  <c r="AD26" i="2"/>
  <c r="X26" i="2"/>
  <c r="K3" i="1"/>
  <c r="V7" i="2"/>
  <c r="V31" i="2"/>
  <c r="AD12" i="2"/>
  <c r="AD31" i="2"/>
  <c r="AB31" i="2"/>
  <c r="X31" i="2"/>
  <c r="T11" i="2"/>
  <c r="AD11" i="2"/>
  <c r="X2" i="2"/>
  <c r="AB11" i="2"/>
  <c r="T12" i="2"/>
  <c r="T31" i="2"/>
  <c r="X11" i="2"/>
  <c r="AB7" i="2"/>
  <c r="AD7" i="2"/>
  <c r="X7" i="2"/>
  <c r="O38" i="2"/>
  <c r="T7" i="2"/>
  <c r="I8" i="2"/>
  <c r="T33" i="2"/>
  <c r="V32" i="2"/>
  <c r="AD15" i="2"/>
  <c r="X32" i="2"/>
  <c r="AB23" i="2"/>
  <c r="X17" i="2"/>
  <c r="AB16" i="2"/>
  <c r="AD33" i="2"/>
  <c r="X15" i="2"/>
  <c r="AD23" i="2"/>
  <c r="AD36" i="2"/>
  <c r="AD6" i="2"/>
  <c r="AD24" i="2"/>
  <c r="X16" i="2"/>
  <c r="AB33" i="2"/>
  <c r="T17" i="2"/>
  <c r="T6" i="2"/>
  <c r="X23" i="2"/>
  <c r="AB24" i="2"/>
  <c r="X33" i="2"/>
  <c r="X6" i="2"/>
  <c r="X24" i="2"/>
  <c r="Z38" i="2"/>
  <c r="C13" i="1" s="1"/>
  <c r="T32" i="2"/>
  <c r="X5" i="2"/>
  <c r="AB32" i="2"/>
  <c r="AD17" i="2"/>
  <c r="AD32" i="2"/>
  <c r="AB17" i="2"/>
  <c r="T23" i="2"/>
  <c r="V23" i="2"/>
  <c r="T2" i="2"/>
  <c r="I10" i="2"/>
  <c r="AB5" i="2"/>
  <c r="AB2" i="2"/>
  <c r="AB36" i="2"/>
  <c r="T5" i="2"/>
  <c r="AD5" i="2"/>
  <c r="AD2" i="2"/>
  <c r="X36" i="2"/>
  <c r="C8" i="1"/>
  <c r="C9" i="1" s="1"/>
  <c r="V2" i="2"/>
  <c r="V36" i="2"/>
  <c r="M38" i="2"/>
  <c r="M39" i="2" s="1"/>
  <c r="I7" i="2"/>
  <c r="AB84" i="2" l="1"/>
  <c r="U12" i="2"/>
  <c r="V12" i="2" s="1"/>
  <c r="U11" i="2"/>
  <c r="V11" i="2" s="1"/>
  <c r="AB87" i="2"/>
  <c r="U2" i="2"/>
  <c r="U21" i="2"/>
  <c r="V21" i="2" s="1"/>
  <c r="U5" i="2"/>
  <c r="V5" i="2" s="1"/>
  <c r="U4" i="2"/>
  <c r="V4" i="2" s="1"/>
  <c r="U9" i="2"/>
  <c r="V9" i="2" s="1"/>
  <c r="U10" i="2"/>
  <c r="V10" i="2" s="1"/>
  <c r="U6" i="2"/>
  <c r="V6" i="2" s="1"/>
  <c r="U7" i="2"/>
  <c r="U13" i="2"/>
  <c r="V13" i="2" s="1"/>
  <c r="U33" i="2"/>
  <c r="V33" i="2" s="1"/>
  <c r="U32" i="2"/>
  <c r="U27" i="2"/>
  <c r="V27" i="2" s="1"/>
  <c r="U17" i="2"/>
  <c r="V17" i="2" s="1"/>
  <c r="U19" i="2"/>
  <c r="V19" i="2" s="1"/>
  <c r="M80" i="2"/>
  <c r="F82" i="2" s="1"/>
  <c r="E82" i="2" s="1"/>
  <c r="T38" i="2"/>
  <c r="C14" i="1" s="1"/>
  <c r="C15" i="1" s="1"/>
  <c r="AB38" i="2"/>
  <c r="C19" i="1" s="1"/>
  <c r="AD38" i="2"/>
  <c r="C20" i="1" s="1"/>
  <c r="C21" i="1" s="1"/>
  <c r="I22" i="2"/>
  <c r="F47" i="2"/>
  <c r="F43" i="2"/>
  <c r="E51" i="2"/>
  <c r="D47" i="2"/>
  <c r="D43" i="2"/>
  <c r="F48" i="2"/>
  <c r="E44" i="2"/>
  <c r="E52" i="2"/>
  <c r="D48" i="2"/>
  <c r="F49" i="2"/>
  <c r="E45" i="2"/>
  <c r="E53" i="2"/>
  <c r="F50" i="2"/>
  <c r="E54" i="2"/>
  <c r="D50" i="2"/>
  <c r="F46" i="2"/>
  <c r="F54" i="2"/>
  <c r="E50" i="2"/>
  <c r="D46" i="2"/>
  <c r="D54" i="2"/>
  <c r="D49" i="2"/>
  <c r="E46" i="2"/>
  <c r="F51" i="2"/>
  <c r="E47" i="2"/>
  <c r="E43" i="2"/>
  <c r="D51" i="2"/>
  <c r="F44" i="2"/>
  <c r="F52" i="2"/>
  <c r="E48" i="2"/>
  <c r="D44" i="2"/>
  <c r="D52" i="2"/>
  <c r="F45" i="2"/>
  <c r="F53" i="2"/>
  <c r="E49" i="2"/>
  <c r="D45" i="2"/>
  <c r="D53" i="2"/>
  <c r="D82" i="2" l="1"/>
  <c r="C3" i="3"/>
  <c r="V1" i="2"/>
  <c r="V38" i="2"/>
  <c r="F81" i="2"/>
  <c r="E81" i="2" s="1"/>
  <c r="F83" i="2"/>
  <c r="E83" i="2" s="1"/>
  <c r="K4" i="1"/>
  <c r="I25" i="2"/>
  <c r="G46" i="2"/>
  <c r="K46" i="2" s="1"/>
  <c r="G50" i="2"/>
  <c r="G45" i="2"/>
  <c r="G48" i="2"/>
  <c r="K48" i="2" s="1"/>
  <c r="G51" i="2"/>
  <c r="G49" i="2"/>
  <c r="G52" i="2"/>
  <c r="G54" i="2"/>
  <c r="G44" i="2"/>
  <c r="G43" i="2"/>
  <c r="G47" i="2"/>
  <c r="G53" i="2"/>
  <c r="C18" i="1" l="1"/>
  <c r="V41" i="2"/>
  <c r="I29" i="2" s="1"/>
  <c r="D83" i="2"/>
  <c r="C4" i="3"/>
  <c r="D81" i="2"/>
  <c r="V39" i="2"/>
  <c r="F69" i="2" s="1"/>
  <c r="F84" i="2"/>
  <c r="E84" i="2" s="1"/>
  <c r="I45" i="2"/>
  <c r="H45" i="2"/>
  <c r="H50" i="2"/>
  <c r="K45" i="2"/>
  <c r="L48" i="2"/>
  <c r="J48" i="2" s="1"/>
  <c r="H48" i="2"/>
  <c r="I48" i="2"/>
  <c r="L46" i="2"/>
  <c r="J46" i="2" s="1"/>
  <c r="I46" i="2"/>
  <c r="H46" i="2"/>
  <c r="K50" i="2"/>
  <c r="I50" i="2"/>
  <c r="K52" i="2"/>
  <c r="H52" i="2"/>
  <c r="I52" i="2"/>
  <c r="L52" i="2"/>
  <c r="K53" i="2"/>
  <c r="L53" i="2" s="1"/>
  <c r="H53" i="2"/>
  <c r="I53" i="2"/>
  <c r="K44" i="2"/>
  <c r="L44" i="2" s="1"/>
  <c r="H44" i="2"/>
  <c r="I44" i="2"/>
  <c r="K47" i="2"/>
  <c r="L47" i="2" s="1"/>
  <c r="H47" i="2"/>
  <c r="I47" i="2"/>
  <c r="H54" i="2"/>
  <c r="K54" i="2"/>
  <c r="L54" i="2" s="1"/>
  <c r="I54" i="2"/>
  <c r="I49" i="2"/>
  <c r="K49" i="2"/>
  <c r="L49" i="2" s="1"/>
  <c r="H49" i="2"/>
  <c r="I43" i="2"/>
  <c r="K43" i="2"/>
  <c r="L43" i="2" s="1"/>
  <c r="H43" i="2"/>
  <c r="H51" i="2"/>
  <c r="K51" i="2"/>
  <c r="L51" i="2" s="1"/>
  <c r="I51" i="2"/>
  <c r="G82" i="2" l="1"/>
  <c r="I82" i="2" s="1"/>
  <c r="D3" i="3" s="1"/>
  <c r="G25" i="1" s="1"/>
  <c r="D84" i="2"/>
  <c r="C5" i="3"/>
  <c r="F65" i="2"/>
  <c r="D68" i="2"/>
  <c r="D61" i="2"/>
  <c r="F61" i="2"/>
  <c r="F68" i="2"/>
  <c r="E67" i="2"/>
  <c r="E71" i="2"/>
  <c r="E64" i="2"/>
  <c r="E70" i="2"/>
  <c r="F60" i="2"/>
  <c r="F64" i="2"/>
  <c r="D66" i="2"/>
  <c r="D71" i="2"/>
  <c r="E69" i="2"/>
  <c r="F67" i="2"/>
  <c r="E60" i="2"/>
  <c r="D60" i="2"/>
  <c r="D63" i="2"/>
  <c r="E68" i="2"/>
  <c r="E61" i="2"/>
  <c r="F66" i="2"/>
  <c r="D70" i="2"/>
  <c r="E63" i="2"/>
  <c r="F71" i="2"/>
  <c r="E65" i="2"/>
  <c r="D64" i="2"/>
  <c r="F63" i="2"/>
  <c r="F70" i="2"/>
  <c r="D62" i="2"/>
  <c r="D69" i="2"/>
  <c r="E62" i="2"/>
  <c r="F62" i="2"/>
  <c r="E66" i="2"/>
  <c r="D67" i="2"/>
  <c r="D65" i="2"/>
  <c r="L50" i="2"/>
  <c r="J50" i="2" s="1"/>
  <c r="M50" i="2" s="1"/>
  <c r="F85" i="2"/>
  <c r="E85" i="2" s="1"/>
  <c r="L45" i="2"/>
  <c r="J45" i="2" s="1"/>
  <c r="M45" i="2" s="1"/>
  <c r="M48" i="2"/>
  <c r="M46" i="2"/>
  <c r="J49" i="2"/>
  <c r="M49" i="2" s="1"/>
  <c r="J52" i="2"/>
  <c r="M52" i="2" s="1"/>
  <c r="J53" i="2"/>
  <c r="M53" i="2" s="1"/>
  <c r="J51" i="2"/>
  <c r="M51" i="2" s="1"/>
  <c r="J44" i="2"/>
  <c r="M44" i="2" s="1"/>
  <c r="J54" i="2"/>
  <c r="M54" i="2" s="1"/>
  <c r="J47" i="2"/>
  <c r="M47" i="2" s="1"/>
  <c r="J43" i="2"/>
  <c r="M43" i="2" s="1"/>
  <c r="G69" i="2" l="1"/>
  <c r="K69" i="2" s="1"/>
  <c r="G83" i="2"/>
  <c r="I83" i="2" s="1"/>
  <c r="D4" i="3" s="1"/>
  <c r="G26" i="1" s="1"/>
  <c r="D85" i="2"/>
  <c r="C6" i="3"/>
  <c r="G70" i="2"/>
  <c r="K70" i="2" s="1"/>
  <c r="G63" i="2"/>
  <c r="K63" i="2" s="1"/>
  <c r="G60" i="2"/>
  <c r="K60" i="2" s="1"/>
  <c r="G65" i="2"/>
  <c r="K65" i="2" s="1"/>
  <c r="G61" i="2"/>
  <c r="K61" i="2" s="1"/>
  <c r="G64" i="2"/>
  <c r="K64" i="2" s="1"/>
  <c r="G71" i="2"/>
  <c r="K71" i="2" s="1"/>
  <c r="G68" i="2"/>
  <c r="K68" i="2" s="1"/>
  <c r="G67" i="2"/>
  <c r="K67" i="2" s="1"/>
  <c r="G66" i="2"/>
  <c r="K66" i="2" s="1"/>
  <c r="G62" i="2"/>
  <c r="K62" i="2" s="1"/>
  <c r="F86" i="2"/>
  <c r="E86" i="2" s="1"/>
  <c r="H69" i="2"/>
  <c r="L69" i="2" l="1"/>
  <c r="J69" i="2" s="1"/>
  <c r="I69" i="2"/>
  <c r="G84" i="2"/>
  <c r="I84" i="2" s="1"/>
  <c r="D5" i="3" s="1"/>
  <c r="G27" i="1" s="1"/>
  <c r="D86" i="2"/>
  <c r="C7" i="3"/>
  <c r="L63" i="2"/>
  <c r="J63" i="2" s="1"/>
  <c r="L60" i="2"/>
  <c r="J60" i="2" s="1"/>
  <c r="H70" i="2"/>
  <c r="I70" i="2"/>
  <c r="I63" i="2"/>
  <c r="H63" i="2"/>
  <c r="H65" i="2"/>
  <c r="L70" i="2"/>
  <c r="J70" i="2" s="1"/>
  <c r="L65" i="2"/>
  <c r="J65" i="2" s="1"/>
  <c r="H60" i="2"/>
  <c r="I60" i="2"/>
  <c r="H71" i="2"/>
  <c r="K73" i="2"/>
  <c r="I64" i="2"/>
  <c r="L71" i="2"/>
  <c r="J71" i="2" s="1"/>
  <c r="H68" i="2"/>
  <c r="L68" i="2"/>
  <c r="J68" i="2" s="1"/>
  <c r="I65" i="2"/>
  <c r="I68" i="2"/>
  <c r="I71" i="2"/>
  <c r="I61" i="2"/>
  <c r="H61" i="2"/>
  <c r="L61" i="2"/>
  <c r="J61" i="2" s="1"/>
  <c r="H62" i="2"/>
  <c r="H64" i="2"/>
  <c r="L64" i="2"/>
  <c r="J64" i="2" s="1"/>
  <c r="L66" i="2"/>
  <c r="J66" i="2" s="1"/>
  <c r="I67" i="2"/>
  <c r="L62" i="2"/>
  <c r="J62" i="2" s="1"/>
  <c r="H66" i="2"/>
  <c r="L67" i="2"/>
  <c r="J67" i="2" s="1"/>
  <c r="I66" i="2"/>
  <c r="I62" i="2"/>
  <c r="H67" i="2"/>
  <c r="F87" i="2"/>
  <c r="E87" i="2" s="1"/>
  <c r="M69" i="2" l="1"/>
  <c r="G85" i="2"/>
  <c r="I85" i="2" s="1"/>
  <c r="D6" i="3" s="1"/>
  <c r="D87" i="2"/>
  <c r="C8" i="3"/>
  <c r="M70" i="2"/>
  <c r="M63" i="2"/>
  <c r="M65" i="2"/>
  <c r="M60" i="2"/>
  <c r="M68" i="2"/>
  <c r="M64" i="2"/>
  <c r="M71" i="2"/>
  <c r="M61" i="2"/>
  <c r="M66" i="2"/>
  <c r="M67" i="2"/>
  <c r="M62" i="2"/>
  <c r="F88" i="2"/>
  <c r="E88" i="2" s="1"/>
  <c r="G86" i="2" l="1"/>
  <c r="I86" i="2" s="1"/>
  <c r="D7" i="3" s="1"/>
  <c r="D88" i="2"/>
  <c r="C9" i="3"/>
  <c r="F89" i="2"/>
  <c r="E89" i="2" s="1"/>
  <c r="G87" i="2" l="1"/>
  <c r="I87" i="2" s="1"/>
  <c r="D8" i="3" s="1"/>
  <c r="B25" i="1" s="1"/>
  <c r="D89" i="2"/>
  <c r="C10" i="3"/>
  <c r="F90" i="2"/>
  <c r="E90" i="2" s="1"/>
  <c r="G88" i="2" l="1"/>
  <c r="I88" i="2" s="1"/>
  <c r="D9" i="3" s="1"/>
  <c r="D90" i="2"/>
  <c r="C11" i="3"/>
  <c r="F91" i="2"/>
  <c r="E91" i="2" s="1"/>
  <c r="G89" i="2" l="1"/>
  <c r="I89" i="2" s="1"/>
  <c r="D10" i="3" s="1"/>
  <c r="D91" i="2"/>
  <c r="C12" i="3"/>
  <c r="F92" i="2"/>
  <c r="E92" i="2" s="1"/>
  <c r="G90" i="2" l="1"/>
  <c r="I90" i="2" s="1"/>
  <c r="D11" i="3" s="1"/>
  <c r="D92" i="2"/>
  <c r="C13" i="3"/>
  <c r="F93" i="2"/>
  <c r="E93" i="2" s="1"/>
  <c r="G91" i="2" l="1"/>
  <c r="I91" i="2" s="1"/>
  <c r="D12" i="3" s="1"/>
  <c r="D93" i="2"/>
  <c r="C14" i="3"/>
  <c r="F94" i="2"/>
  <c r="E94" i="2" s="1"/>
  <c r="G92" i="2" l="1"/>
  <c r="I92" i="2" s="1"/>
  <c r="D13" i="3" s="1"/>
  <c r="D94" i="2"/>
  <c r="C15" i="3"/>
  <c r="F95" i="2"/>
  <c r="E95" i="2" l="1"/>
  <c r="C16" i="3" s="1"/>
  <c r="G93" i="2"/>
  <c r="I93" i="2" s="1"/>
  <c r="D14" i="3" s="1"/>
  <c r="F96" i="2"/>
  <c r="D95" i="2"/>
  <c r="E96" i="2" l="1"/>
  <c r="C17" i="3" s="1"/>
  <c r="G94" i="2"/>
  <c r="I94" i="2" s="1"/>
  <c r="D15" i="3" s="1"/>
  <c r="D96" i="2"/>
  <c r="F97" i="2"/>
  <c r="E97" i="2" l="1"/>
  <c r="C18" i="3" s="1"/>
  <c r="G95" i="2"/>
  <c r="I95" i="2" s="1"/>
  <c r="D16" i="3" s="1"/>
  <c r="F98" i="2"/>
  <c r="D97" i="2"/>
  <c r="E98" i="2" l="1"/>
  <c r="C19" i="3" s="1"/>
  <c r="G96" i="2"/>
  <c r="I96" i="2" s="1"/>
  <c r="D17" i="3" s="1"/>
  <c r="F99" i="2"/>
  <c r="D98" i="2"/>
  <c r="E99" i="2" l="1"/>
  <c r="C20" i="3" s="1"/>
  <c r="G97" i="2"/>
  <c r="I97" i="2" s="1"/>
  <c r="D18" i="3" s="1"/>
  <c r="F100" i="2"/>
  <c r="D99" i="2"/>
  <c r="E100" i="2" l="1"/>
  <c r="C21" i="3" s="1"/>
  <c r="G98" i="2"/>
  <c r="I98" i="2" s="1"/>
  <c r="D19" i="3" s="1"/>
  <c r="F101" i="2"/>
  <c r="D100" i="2"/>
  <c r="E101" i="2" l="1"/>
  <c r="C22" i="3" s="1"/>
  <c r="G99" i="2"/>
  <c r="I99" i="2" s="1"/>
  <c r="D20" i="3" s="1"/>
  <c r="B26" i="1" s="1"/>
  <c r="F102" i="2"/>
  <c r="D101" i="2"/>
  <c r="E102" i="2" l="1"/>
  <c r="C23" i="3" s="1"/>
  <c r="G100" i="2"/>
  <c r="I100" i="2" s="1"/>
  <c r="D21" i="3" s="1"/>
  <c r="F103" i="2"/>
  <c r="D102" i="2"/>
  <c r="E103" i="2" l="1"/>
  <c r="C24" i="3" s="1"/>
  <c r="G101" i="2"/>
  <c r="I101" i="2" s="1"/>
  <c r="D22" i="3" s="1"/>
  <c r="F104" i="2"/>
  <c r="D103" i="2"/>
  <c r="E104" i="2" l="1"/>
  <c r="C25" i="3" s="1"/>
  <c r="G102" i="2"/>
  <c r="I102" i="2" s="1"/>
  <c r="D23" i="3" s="1"/>
  <c r="F105" i="2"/>
  <c r="D104" i="2"/>
  <c r="E105" i="2" l="1"/>
  <c r="C26" i="3" s="1"/>
  <c r="G103" i="2"/>
  <c r="I103" i="2" s="1"/>
  <c r="D24" i="3" s="1"/>
  <c r="D105" i="2"/>
  <c r="F106" i="2"/>
  <c r="E106" i="2" l="1"/>
  <c r="C27" i="3" s="1"/>
  <c r="G104" i="2"/>
  <c r="I104" i="2" s="1"/>
  <c r="D25" i="3" s="1"/>
  <c r="F107" i="2"/>
  <c r="D106" i="2"/>
  <c r="E107" i="2" l="1"/>
  <c r="C28" i="3" s="1"/>
  <c r="G105" i="2"/>
  <c r="I105" i="2" s="1"/>
  <c r="D26" i="3" s="1"/>
  <c r="D107" i="2"/>
  <c r="F108" i="2"/>
  <c r="E108" i="2" l="1"/>
  <c r="C29" i="3" s="1"/>
  <c r="G106" i="2"/>
  <c r="I106" i="2" s="1"/>
  <c r="D27" i="3" s="1"/>
  <c r="F109" i="2"/>
  <c r="D108" i="2"/>
  <c r="E109" i="2" l="1"/>
  <c r="C30" i="3" s="1"/>
  <c r="G107" i="2"/>
  <c r="I107" i="2" s="1"/>
  <c r="D28" i="3" s="1"/>
  <c r="F110" i="2"/>
  <c r="D109" i="2"/>
  <c r="E110" i="2" l="1"/>
  <c r="C31" i="3" s="1"/>
  <c r="G108" i="2"/>
  <c r="I108" i="2" s="1"/>
  <c r="D29" i="3" s="1"/>
  <c r="D110" i="2"/>
  <c r="F111" i="2"/>
  <c r="E111" i="2" l="1"/>
  <c r="C32" i="3" s="1"/>
  <c r="G109" i="2"/>
  <c r="I109" i="2" s="1"/>
  <c r="D30" i="3" s="1"/>
  <c r="F112" i="2"/>
  <c r="D111" i="2"/>
  <c r="E112" i="2" l="1"/>
  <c r="C33" i="3" s="1"/>
  <c r="G110" i="2"/>
  <c r="I110" i="2" s="1"/>
  <c r="D31" i="3" s="1"/>
  <c r="D112" i="2"/>
  <c r="F113" i="2"/>
  <c r="E113" i="2" l="1"/>
  <c r="C34" i="3" s="1"/>
  <c r="G111" i="2"/>
  <c r="I111" i="2" s="1"/>
  <c r="D32" i="3" s="1"/>
  <c r="B27" i="1" s="1"/>
  <c r="F114" i="2"/>
  <c r="D113" i="2"/>
  <c r="E114" i="2" l="1"/>
  <c r="C35" i="3" s="1"/>
  <c r="G112" i="2"/>
  <c r="I112" i="2" s="1"/>
  <c r="D33" i="3" s="1"/>
  <c r="F115" i="2"/>
  <c r="D114" i="2"/>
  <c r="E115" i="2" l="1"/>
  <c r="C36" i="3" s="1"/>
  <c r="G113" i="2"/>
  <c r="I113" i="2" s="1"/>
  <c r="D34" i="3" s="1"/>
  <c r="F116" i="2"/>
  <c r="D115" i="2"/>
  <c r="E116" i="2" l="1"/>
  <c r="C37" i="3" s="1"/>
  <c r="G114" i="2"/>
  <c r="I114" i="2" s="1"/>
  <c r="D35" i="3" s="1"/>
  <c r="F117" i="2"/>
  <c r="D116" i="2"/>
  <c r="E117" i="2" l="1"/>
  <c r="C38" i="3" s="1"/>
  <c r="G115" i="2"/>
  <c r="I115" i="2" s="1"/>
  <c r="D36" i="3" s="1"/>
  <c r="F118" i="2"/>
  <c r="D117" i="2"/>
  <c r="E118" i="2" l="1"/>
  <c r="C39" i="3" s="1"/>
  <c r="G116" i="2"/>
  <c r="I116" i="2" s="1"/>
  <c r="D37" i="3" s="1"/>
  <c r="D118" i="2"/>
  <c r="F119" i="2"/>
  <c r="E119" i="2" l="1"/>
  <c r="C40" i="3" s="1"/>
  <c r="G117" i="2"/>
  <c r="I117" i="2" s="1"/>
  <c r="D38" i="3" s="1"/>
  <c r="F120" i="2"/>
  <c r="D119" i="2"/>
  <c r="E120" i="2" l="1"/>
  <c r="C41" i="3" s="1"/>
  <c r="G118" i="2"/>
  <c r="I118" i="2" s="1"/>
  <c r="D39" i="3" s="1"/>
  <c r="F121" i="2"/>
  <c r="D120" i="2"/>
  <c r="E121" i="2" l="1"/>
  <c r="C42" i="3" s="1"/>
  <c r="G119" i="2"/>
  <c r="I119" i="2" s="1"/>
  <c r="D40" i="3" s="1"/>
  <c r="F122" i="2"/>
  <c r="D121" i="2"/>
  <c r="E122" i="2" l="1"/>
  <c r="C43" i="3" s="1"/>
  <c r="G120" i="2"/>
  <c r="I120" i="2" s="1"/>
  <c r="D41" i="3" s="1"/>
  <c r="D122" i="2"/>
  <c r="F123" i="2"/>
  <c r="E123" i="2" l="1"/>
  <c r="C44" i="3" s="1"/>
  <c r="G121" i="2"/>
  <c r="I121" i="2" s="1"/>
  <c r="D42" i="3" s="1"/>
  <c r="F124" i="2"/>
  <c r="D123" i="2"/>
  <c r="E124" i="2" l="1"/>
  <c r="C45" i="3" s="1"/>
  <c r="G122" i="2"/>
  <c r="I122" i="2" s="1"/>
  <c r="D43" i="3" s="1"/>
  <c r="F125" i="2"/>
  <c r="D124" i="2"/>
  <c r="E125" i="2" l="1"/>
  <c r="C46" i="3" s="1"/>
  <c r="G123" i="2"/>
  <c r="I123" i="2" s="1"/>
  <c r="D44" i="3" s="1"/>
  <c r="B28" i="1" s="1"/>
  <c r="F126" i="2"/>
  <c r="D125" i="2"/>
  <c r="E126" i="2" l="1"/>
  <c r="C47" i="3" s="1"/>
  <c r="G124" i="2"/>
  <c r="I124" i="2" s="1"/>
  <c r="D45" i="3" s="1"/>
  <c r="F127" i="2"/>
  <c r="D126" i="2"/>
  <c r="E127" i="2" l="1"/>
  <c r="C48" i="3" s="1"/>
  <c r="G125" i="2"/>
  <c r="I125" i="2" s="1"/>
  <c r="D46" i="3" s="1"/>
  <c r="F128" i="2"/>
  <c r="D127" i="2"/>
  <c r="E128" i="2" l="1"/>
  <c r="C49" i="3" s="1"/>
  <c r="G126" i="2"/>
  <c r="I126" i="2" s="1"/>
  <c r="D47" i="3" s="1"/>
  <c r="F129" i="2"/>
  <c r="D128" i="2"/>
  <c r="E129" i="2" l="1"/>
  <c r="C50" i="3" s="1"/>
  <c r="G127" i="2"/>
  <c r="I127" i="2" s="1"/>
  <c r="D48" i="3" s="1"/>
  <c r="F130" i="2"/>
  <c r="D129" i="2"/>
  <c r="E130" i="2" l="1"/>
  <c r="C51" i="3" s="1"/>
  <c r="G128" i="2"/>
  <c r="I128" i="2" s="1"/>
  <c r="D49" i="3" s="1"/>
  <c r="D130" i="2"/>
  <c r="F131" i="2"/>
  <c r="E131" i="2" l="1"/>
  <c r="C52" i="3" s="1"/>
  <c r="G129" i="2"/>
  <c r="I129" i="2" s="1"/>
  <c r="D50" i="3" s="1"/>
  <c r="F132" i="2"/>
  <c r="D131" i="2"/>
  <c r="E132" i="2" l="1"/>
  <c r="C53" i="3" s="1"/>
  <c r="G130" i="2"/>
  <c r="I130" i="2" s="1"/>
  <c r="D51" i="3" s="1"/>
  <c r="F133" i="2"/>
  <c r="D132" i="2"/>
  <c r="E133" i="2" l="1"/>
  <c r="C54" i="3" s="1"/>
  <c r="G131" i="2"/>
  <c r="I131" i="2" s="1"/>
  <c r="D52" i="3" s="1"/>
  <c r="F134" i="2"/>
  <c r="D133" i="2"/>
  <c r="E134" i="2" l="1"/>
  <c r="C55" i="3" s="1"/>
  <c r="G132" i="2"/>
  <c r="I132" i="2" s="1"/>
  <c r="D53" i="3" s="1"/>
  <c r="F135" i="2"/>
  <c r="D134" i="2"/>
  <c r="E135" i="2" l="1"/>
  <c r="C56" i="3" s="1"/>
  <c r="G133" i="2"/>
  <c r="I133" i="2" s="1"/>
  <c r="D54" i="3" s="1"/>
  <c r="F136" i="2"/>
  <c r="D135" i="2"/>
  <c r="E136" i="2" l="1"/>
  <c r="C57" i="3" s="1"/>
  <c r="G134" i="2"/>
  <c r="I134" i="2" s="1"/>
  <c r="D55" i="3" s="1"/>
  <c r="F137" i="2"/>
  <c r="D136" i="2"/>
  <c r="E137" i="2" l="1"/>
  <c r="C58" i="3" s="1"/>
  <c r="G135" i="2"/>
  <c r="I135" i="2" s="1"/>
  <c r="D56" i="3" s="1"/>
  <c r="B29" i="1" s="1"/>
  <c r="F138" i="2"/>
  <c r="D137" i="2"/>
  <c r="E138" i="2" l="1"/>
  <c r="C59" i="3" s="1"/>
  <c r="G136" i="2"/>
  <c r="I136" i="2" s="1"/>
  <c r="D57" i="3" s="1"/>
  <c r="F139" i="2"/>
  <c r="D138" i="2"/>
  <c r="E139" i="2" l="1"/>
  <c r="C60" i="3" s="1"/>
  <c r="G137" i="2"/>
  <c r="I137" i="2" s="1"/>
  <c r="D58" i="3" s="1"/>
  <c r="D139" i="2"/>
  <c r="F140" i="2"/>
  <c r="E140" i="2" l="1"/>
  <c r="C61" i="3" s="1"/>
  <c r="G138" i="2"/>
  <c r="I138" i="2" s="1"/>
  <c r="D59" i="3" s="1"/>
  <c r="F141" i="2"/>
  <c r="D140" i="2"/>
  <c r="E141" i="2" l="1"/>
  <c r="C62" i="3" s="1"/>
  <c r="G139" i="2"/>
  <c r="I139" i="2" s="1"/>
  <c r="D60" i="3" s="1"/>
  <c r="F142" i="2"/>
  <c r="D141" i="2"/>
  <c r="E142" i="2" l="1"/>
  <c r="C63" i="3" s="1"/>
  <c r="G140" i="2"/>
  <c r="I140" i="2" s="1"/>
  <c r="D61" i="3" s="1"/>
  <c r="D142" i="2"/>
  <c r="F143" i="2"/>
  <c r="E143" i="2" l="1"/>
  <c r="C64" i="3" s="1"/>
  <c r="G141" i="2"/>
  <c r="I141" i="2" s="1"/>
  <c r="D62" i="3" s="1"/>
  <c r="F144" i="2"/>
  <c r="D143" i="2"/>
  <c r="E144" i="2" l="1"/>
  <c r="C65" i="3" s="1"/>
  <c r="G142" i="2"/>
  <c r="I142" i="2" s="1"/>
  <c r="D63" i="3" s="1"/>
  <c r="F145" i="2"/>
  <c r="D144" i="2"/>
  <c r="E145" i="2" l="1"/>
  <c r="C66" i="3" s="1"/>
  <c r="G143" i="2"/>
  <c r="I143" i="2" s="1"/>
  <c r="D64" i="3" s="1"/>
  <c r="D145" i="2"/>
  <c r="F146" i="2"/>
  <c r="E146" i="2" l="1"/>
  <c r="C67" i="3" s="1"/>
  <c r="G144" i="2"/>
  <c r="I144" i="2" s="1"/>
  <c r="D65" i="3" s="1"/>
  <c r="F147" i="2"/>
  <c r="D146" i="2"/>
  <c r="E147" i="2" l="1"/>
  <c r="C68" i="3" s="1"/>
  <c r="G145" i="2"/>
  <c r="I145" i="2" s="1"/>
  <c r="D66" i="3" s="1"/>
  <c r="D147" i="2"/>
  <c r="F148" i="2"/>
  <c r="E148" i="2" l="1"/>
  <c r="C69" i="3" s="1"/>
  <c r="G146" i="2"/>
  <c r="I146" i="2" s="1"/>
  <c r="D67" i="3" s="1"/>
  <c r="F149" i="2"/>
  <c r="D148" i="2"/>
  <c r="E149" i="2" l="1"/>
  <c r="C70" i="3" s="1"/>
  <c r="G147" i="2"/>
  <c r="I147" i="2" s="1"/>
  <c r="D68" i="3" s="1"/>
  <c r="B30" i="1" s="1"/>
  <c r="F150" i="2"/>
  <c r="D149" i="2"/>
  <c r="E150" i="2" l="1"/>
  <c r="C71" i="3" s="1"/>
  <c r="G148" i="2"/>
  <c r="I148" i="2" s="1"/>
  <c r="D69" i="3" s="1"/>
  <c r="F151" i="2"/>
  <c r="D150" i="2"/>
  <c r="E151" i="2" l="1"/>
  <c r="C72" i="3" s="1"/>
  <c r="G149" i="2"/>
  <c r="I149" i="2" s="1"/>
  <c r="D70" i="3" s="1"/>
  <c r="F152" i="2"/>
  <c r="D151" i="2"/>
  <c r="E152" i="2" l="1"/>
  <c r="C73" i="3" s="1"/>
  <c r="G150" i="2"/>
  <c r="I150" i="2" s="1"/>
  <c r="D71" i="3" s="1"/>
  <c r="D152" i="2"/>
  <c r="F153" i="2"/>
  <c r="E153" i="2" l="1"/>
  <c r="C74" i="3" s="1"/>
  <c r="G151" i="2"/>
  <c r="I151" i="2" s="1"/>
  <c r="D72" i="3" s="1"/>
  <c r="F154" i="2"/>
  <c r="D153" i="2"/>
  <c r="E154" i="2" l="1"/>
  <c r="C75" i="3" s="1"/>
  <c r="G152" i="2"/>
  <c r="I152" i="2" s="1"/>
  <c r="D73" i="3" s="1"/>
  <c r="D154" i="2"/>
  <c r="F155" i="2"/>
  <c r="E155" i="2" l="1"/>
  <c r="C76" i="3" s="1"/>
  <c r="G153" i="2"/>
  <c r="I153" i="2" s="1"/>
  <c r="D74" i="3" s="1"/>
  <c r="F156" i="2"/>
  <c r="D155" i="2"/>
  <c r="E156" i="2" l="1"/>
  <c r="C77" i="3" s="1"/>
  <c r="G154" i="2"/>
  <c r="I154" i="2" s="1"/>
  <c r="D75" i="3" s="1"/>
  <c r="D156" i="2"/>
  <c r="F157" i="2"/>
  <c r="E157" i="2" l="1"/>
  <c r="C78" i="3" s="1"/>
  <c r="G155" i="2"/>
  <c r="I155" i="2" s="1"/>
  <c r="D76" i="3" s="1"/>
  <c r="D157" i="2"/>
  <c r="F158" i="2"/>
  <c r="E158" i="2" l="1"/>
  <c r="C79" i="3" s="1"/>
  <c r="G156" i="2"/>
  <c r="I156" i="2" s="1"/>
  <c r="D77" i="3" s="1"/>
  <c r="F159" i="2"/>
  <c r="D158" i="2"/>
  <c r="E159" i="2" l="1"/>
  <c r="C80" i="3" s="1"/>
  <c r="G157" i="2"/>
  <c r="I157" i="2" s="1"/>
  <c r="D78" i="3" s="1"/>
  <c r="F160" i="2"/>
  <c r="D159" i="2"/>
  <c r="E160" i="2" l="1"/>
  <c r="C81" i="3" s="1"/>
  <c r="G158" i="2"/>
  <c r="I158" i="2" s="1"/>
  <c r="D79" i="3" s="1"/>
  <c r="D160" i="2"/>
  <c r="F161" i="2"/>
  <c r="E161" i="2" l="1"/>
  <c r="C82" i="3" s="1"/>
  <c r="G159" i="2"/>
  <c r="I159" i="2" s="1"/>
  <c r="D80" i="3" s="1"/>
  <c r="B31" i="1" s="1"/>
  <c r="F162" i="2"/>
  <c r="D161" i="2"/>
  <c r="E162" i="2" l="1"/>
  <c r="C83" i="3" s="1"/>
  <c r="G160" i="2"/>
  <c r="I160" i="2" s="1"/>
  <c r="D81" i="3" s="1"/>
  <c r="D162" i="2"/>
  <c r="F163" i="2"/>
  <c r="E163" i="2" l="1"/>
  <c r="C84" i="3" s="1"/>
  <c r="G161" i="2"/>
  <c r="I161" i="2" s="1"/>
  <c r="D82" i="3" s="1"/>
  <c r="F164" i="2"/>
  <c r="D163" i="2"/>
  <c r="E164" i="2" l="1"/>
  <c r="C85" i="3" s="1"/>
  <c r="G162" i="2"/>
  <c r="I162" i="2" s="1"/>
  <c r="D83" i="3" s="1"/>
  <c r="F165" i="2"/>
  <c r="D164" i="2"/>
  <c r="E165" i="2" l="1"/>
  <c r="C86" i="3" s="1"/>
  <c r="G163" i="2"/>
  <c r="I163" i="2" s="1"/>
  <c r="D84" i="3" s="1"/>
  <c r="F166" i="2"/>
  <c r="D165" i="2"/>
  <c r="E166" i="2" l="1"/>
  <c r="C87" i="3" s="1"/>
  <c r="G164" i="2"/>
  <c r="I164" i="2" s="1"/>
  <c r="D85" i="3" s="1"/>
  <c r="F167" i="2"/>
  <c r="D166" i="2"/>
  <c r="E167" i="2" l="1"/>
  <c r="C88" i="3" s="1"/>
  <c r="G165" i="2"/>
  <c r="I165" i="2" s="1"/>
  <c r="D86" i="3" s="1"/>
  <c r="D167" i="2"/>
  <c r="F168" i="2"/>
  <c r="E168" i="2" l="1"/>
  <c r="C89" i="3" s="1"/>
  <c r="G166" i="2"/>
  <c r="I166" i="2" s="1"/>
  <c r="D87" i="3" s="1"/>
  <c r="F169" i="2"/>
  <c r="D168" i="2"/>
  <c r="E169" i="2" l="1"/>
  <c r="C90" i="3" s="1"/>
  <c r="G167" i="2"/>
  <c r="I167" i="2" s="1"/>
  <c r="D88" i="3" s="1"/>
  <c r="F170" i="2"/>
  <c r="D169" i="2"/>
  <c r="E170" i="2" l="1"/>
  <c r="C91" i="3" s="1"/>
  <c r="G168" i="2"/>
  <c r="I168" i="2" s="1"/>
  <c r="D89" i="3" s="1"/>
  <c r="D170" i="2"/>
  <c r="F171" i="2"/>
  <c r="E171" i="2" l="1"/>
  <c r="C92" i="3" s="1"/>
  <c r="G169" i="2"/>
  <c r="I169" i="2" s="1"/>
  <c r="D90" i="3" s="1"/>
  <c r="F172" i="2"/>
  <c r="D171" i="2"/>
  <c r="E172" i="2" l="1"/>
  <c r="C93" i="3" s="1"/>
  <c r="G170" i="2"/>
  <c r="I170" i="2" s="1"/>
  <c r="D91" i="3" s="1"/>
  <c r="F173" i="2"/>
  <c r="D172" i="2"/>
  <c r="E173" i="2" l="1"/>
  <c r="C94" i="3" s="1"/>
  <c r="G171" i="2"/>
  <c r="I171" i="2" s="1"/>
  <c r="D92" i="3" s="1"/>
  <c r="B32" i="1" s="1"/>
  <c r="D173" i="2"/>
  <c r="F174" i="2"/>
  <c r="E174" i="2" l="1"/>
  <c r="C95" i="3" s="1"/>
  <c r="G172" i="2"/>
  <c r="I172" i="2" s="1"/>
  <c r="D93" i="3" s="1"/>
  <c r="F175" i="2"/>
  <c r="D174" i="2"/>
  <c r="E175" i="2" l="1"/>
  <c r="C96" i="3" s="1"/>
  <c r="G173" i="2"/>
  <c r="I173" i="2" s="1"/>
  <c r="D94" i="3" s="1"/>
  <c r="D175" i="2"/>
  <c r="F176" i="2"/>
  <c r="E176" i="2" l="1"/>
  <c r="C97" i="3" s="1"/>
  <c r="G174" i="2"/>
  <c r="I174" i="2" s="1"/>
  <c r="D95" i="3" s="1"/>
  <c r="F177" i="2"/>
  <c r="D176" i="2"/>
  <c r="E177" i="2" l="1"/>
  <c r="C98" i="3" s="1"/>
  <c r="G175" i="2"/>
  <c r="I175" i="2" s="1"/>
  <c r="D96" i="3" s="1"/>
  <c r="D177" i="2"/>
  <c r="F178" i="2"/>
  <c r="E178" i="2" l="1"/>
  <c r="C99" i="3" s="1"/>
  <c r="G176" i="2"/>
  <c r="I176" i="2" s="1"/>
  <c r="D97" i="3" s="1"/>
  <c r="F179" i="2"/>
  <c r="D178" i="2"/>
  <c r="E179" i="2" l="1"/>
  <c r="C100" i="3" s="1"/>
  <c r="G177" i="2"/>
  <c r="I177" i="2" s="1"/>
  <c r="D98" i="3" s="1"/>
  <c r="D179" i="2"/>
  <c r="F180" i="2"/>
  <c r="E180" i="2" l="1"/>
  <c r="C101" i="3" s="1"/>
  <c r="G178" i="2"/>
  <c r="I178" i="2" s="1"/>
  <c r="D99" i="3" s="1"/>
  <c r="F181" i="2"/>
  <c r="D180" i="2"/>
  <c r="E181" i="2" l="1"/>
  <c r="C102" i="3" s="1"/>
  <c r="G179" i="2"/>
  <c r="I179" i="2" s="1"/>
  <c r="D100" i="3" s="1"/>
  <c r="F182" i="2"/>
  <c r="D181" i="2"/>
  <c r="E182" i="2" l="1"/>
  <c r="C103" i="3" s="1"/>
  <c r="G180" i="2"/>
  <c r="I180" i="2" s="1"/>
  <c r="D101" i="3" s="1"/>
  <c r="F183" i="2"/>
  <c r="D182" i="2"/>
  <c r="E183" i="2" l="1"/>
  <c r="C104" i="3" s="1"/>
  <c r="G181" i="2"/>
  <c r="I181" i="2" s="1"/>
  <c r="D102" i="3" s="1"/>
  <c r="F184" i="2"/>
  <c r="D183" i="2"/>
  <c r="E184" i="2" l="1"/>
  <c r="C105" i="3" s="1"/>
  <c r="G182" i="2"/>
  <c r="I182" i="2" s="1"/>
  <c r="D103" i="3" s="1"/>
  <c r="D184" i="2"/>
  <c r="F185" i="2"/>
  <c r="E185" i="2" l="1"/>
  <c r="C106" i="3" s="1"/>
  <c r="G183" i="2"/>
  <c r="I183" i="2" s="1"/>
  <c r="D104" i="3" s="1"/>
  <c r="B33" i="1" s="1"/>
  <c r="D185" i="2"/>
  <c r="F186" i="2"/>
  <c r="E186" i="2" l="1"/>
  <c r="C107" i="3" s="1"/>
  <c r="G184" i="2"/>
  <c r="I184" i="2" s="1"/>
  <c r="D105" i="3" s="1"/>
  <c r="F187" i="2"/>
  <c r="D186" i="2"/>
  <c r="E187" i="2" l="1"/>
  <c r="C108" i="3" s="1"/>
  <c r="G185" i="2"/>
  <c r="I185" i="2" s="1"/>
  <c r="D106" i="3" s="1"/>
  <c r="F188" i="2"/>
  <c r="D187" i="2"/>
  <c r="E188" i="2" l="1"/>
  <c r="C109" i="3" s="1"/>
  <c r="G186" i="2"/>
  <c r="I186" i="2" s="1"/>
  <c r="D107" i="3" s="1"/>
  <c r="F189" i="2"/>
  <c r="D188" i="2"/>
  <c r="E189" i="2" l="1"/>
  <c r="C110" i="3" s="1"/>
  <c r="G187" i="2"/>
  <c r="I187" i="2" s="1"/>
  <c r="D108" i="3" s="1"/>
  <c r="D189" i="2"/>
  <c r="F190" i="2"/>
  <c r="E190" i="2" l="1"/>
  <c r="C111" i="3" s="1"/>
  <c r="G188" i="2"/>
  <c r="I188" i="2" s="1"/>
  <c r="D109" i="3" s="1"/>
  <c r="F191" i="2"/>
  <c r="D190" i="2"/>
  <c r="E191" i="2" l="1"/>
  <c r="C112" i="3" s="1"/>
  <c r="G189" i="2"/>
  <c r="I189" i="2" s="1"/>
  <c r="D110" i="3" s="1"/>
  <c r="D191" i="2"/>
  <c r="F192" i="2"/>
  <c r="E192" i="2" l="1"/>
  <c r="C113" i="3" s="1"/>
  <c r="G190" i="2"/>
  <c r="I190" i="2" s="1"/>
  <c r="D111" i="3" s="1"/>
  <c r="D192" i="2"/>
  <c r="F193" i="2"/>
  <c r="E193" i="2" l="1"/>
  <c r="C114" i="3" s="1"/>
  <c r="G191" i="2"/>
  <c r="I191" i="2" s="1"/>
  <c r="D112" i="3" s="1"/>
  <c r="D193" i="2"/>
  <c r="F194" i="2"/>
  <c r="E194" i="2" l="1"/>
  <c r="C115" i="3" s="1"/>
  <c r="G192" i="2"/>
  <c r="I192" i="2" s="1"/>
  <c r="D113" i="3" s="1"/>
  <c r="F195" i="2"/>
  <c r="D194" i="2"/>
  <c r="E195" i="2" l="1"/>
  <c r="C116" i="3" s="1"/>
  <c r="G193" i="2"/>
  <c r="I193" i="2" s="1"/>
  <c r="D114" i="3" s="1"/>
  <c r="F196" i="2"/>
  <c r="D195" i="2"/>
  <c r="E196" i="2" l="1"/>
  <c r="C117" i="3" s="1"/>
  <c r="G194" i="2"/>
  <c r="I194" i="2" s="1"/>
  <c r="D115" i="3" s="1"/>
  <c r="D196" i="2"/>
  <c r="F197" i="2"/>
  <c r="E197" i="2" l="1"/>
  <c r="C118" i="3" s="1"/>
  <c r="G195" i="2"/>
  <c r="I195" i="2" s="1"/>
  <c r="D116" i="3" s="1"/>
  <c r="B34" i="1" s="1"/>
  <c r="F198" i="2"/>
  <c r="D197" i="2"/>
  <c r="E198" i="2" l="1"/>
  <c r="C119" i="3" s="1"/>
  <c r="G196" i="2"/>
  <c r="I196" i="2" s="1"/>
  <c r="D117" i="3" s="1"/>
  <c r="F199" i="2"/>
  <c r="D198" i="2"/>
  <c r="E199" i="2" l="1"/>
  <c r="C120" i="3" s="1"/>
  <c r="G197" i="2"/>
  <c r="I197" i="2" s="1"/>
  <c r="D118" i="3" s="1"/>
  <c r="F200" i="2"/>
  <c r="D199" i="2"/>
  <c r="E200" i="2" l="1"/>
  <c r="C121" i="3" s="1"/>
  <c r="G198" i="2"/>
  <c r="I198" i="2" s="1"/>
  <c r="D119" i="3" s="1"/>
  <c r="F201" i="2"/>
  <c r="D200" i="2"/>
  <c r="E201" i="2" l="1"/>
  <c r="C122" i="3" s="1"/>
  <c r="G199" i="2"/>
  <c r="I199" i="2" s="1"/>
  <c r="D120" i="3" s="1"/>
  <c r="F202" i="2"/>
  <c r="D201" i="2"/>
  <c r="E202" i="2" l="1"/>
  <c r="C123" i="3" s="1"/>
  <c r="G200" i="2"/>
  <c r="I200" i="2" s="1"/>
  <c r="D121" i="3" s="1"/>
  <c r="D202" i="2"/>
  <c r="F203" i="2"/>
  <c r="E203" i="2" l="1"/>
  <c r="C124" i="3" s="1"/>
  <c r="G201" i="2"/>
  <c r="I201" i="2" s="1"/>
  <c r="D122" i="3" s="1"/>
  <c r="F204" i="2"/>
  <c r="D203" i="2"/>
  <c r="E204" i="2" l="1"/>
  <c r="C125" i="3" s="1"/>
  <c r="G202" i="2"/>
  <c r="I202" i="2" s="1"/>
  <c r="D123" i="3" s="1"/>
  <c r="F205" i="2"/>
  <c r="D204" i="2"/>
  <c r="E205" i="2" l="1"/>
  <c r="C126" i="3" s="1"/>
  <c r="G203" i="2"/>
  <c r="I203" i="2" s="1"/>
  <c r="D124" i="3" s="1"/>
  <c r="F206" i="2"/>
  <c r="D205" i="2"/>
  <c r="E206" i="2" l="1"/>
  <c r="C127" i="3" s="1"/>
  <c r="G204" i="2"/>
  <c r="I204" i="2" s="1"/>
  <c r="D125" i="3" s="1"/>
  <c r="F207" i="2"/>
  <c r="D206" i="2"/>
  <c r="F208" i="2" l="1"/>
  <c r="E208" i="2" s="1"/>
  <c r="E207" i="2"/>
  <c r="G205" i="2"/>
  <c r="I205" i="2" s="1"/>
  <c r="D126" i="3" s="1"/>
  <c r="D207" i="2"/>
  <c r="C128" i="3"/>
  <c r="AB80" i="2"/>
  <c r="U82" i="2" s="1"/>
  <c r="S82" i="2" s="1"/>
  <c r="D208" i="2" l="1"/>
  <c r="G208" i="2" s="1"/>
  <c r="I208" i="2" s="1"/>
  <c r="G206" i="2"/>
  <c r="I206" i="2" s="1"/>
  <c r="D127" i="3" s="1"/>
  <c r="E3" i="3"/>
  <c r="T82" i="2"/>
  <c r="U83" i="2"/>
  <c r="S83" i="2" s="1"/>
  <c r="U81" i="2"/>
  <c r="S81" i="2" s="1"/>
  <c r="G207" i="2" l="1"/>
  <c r="I207" i="2" s="1"/>
  <c r="D128" i="3" s="1"/>
  <c r="B35" i="1" s="1"/>
  <c r="E4" i="3"/>
  <c r="T81" i="2"/>
  <c r="U84" i="2"/>
  <c r="S84" i="2" s="1"/>
  <c r="T83" i="2"/>
  <c r="V82" i="2" s="1"/>
  <c r="X82" i="2" s="1"/>
  <c r="F3" i="3" l="1"/>
  <c r="G3" i="3" s="1"/>
  <c r="E5" i="3"/>
  <c r="T84" i="2"/>
  <c r="V83" i="2" s="1"/>
  <c r="X83" i="2" s="1"/>
  <c r="U85" i="2"/>
  <c r="S85" i="2" s="1"/>
  <c r="E6" i="3" l="1"/>
  <c r="F4" i="3"/>
  <c r="G4" i="3" s="1"/>
  <c r="U86" i="2"/>
  <c r="S86" i="2" s="1"/>
  <c r="T85" i="2"/>
  <c r="V84" i="2" s="1"/>
  <c r="X84" i="2" s="1"/>
  <c r="F5" i="3" l="1"/>
  <c r="G5" i="3" s="1"/>
  <c r="E7" i="3"/>
  <c r="T86" i="2"/>
  <c r="V85" i="2" s="1"/>
  <c r="X85" i="2" s="1"/>
  <c r="U87" i="2"/>
  <c r="S87" i="2" s="1"/>
  <c r="E8" i="3" l="1"/>
  <c r="F6" i="3"/>
  <c r="T87" i="2"/>
  <c r="V86" i="2" s="1"/>
  <c r="X86" i="2" s="1"/>
  <c r="U88" i="2"/>
  <c r="S88" i="2" s="1"/>
  <c r="G6" i="3" l="1"/>
  <c r="G28" i="1"/>
  <c r="F7" i="3"/>
  <c r="E9" i="3"/>
  <c r="U89" i="2"/>
  <c r="S89" i="2" s="1"/>
  <c r="T88" i="2"/>
  <c r="V87" i="2" s="1"/>
  <c r="X87" i="2" s="1"/>
  <c r="G7" i="3" l="1"/>
  <c r="G29" i="1"/>
  <c r="F8" i="3"/>
  <c r="G8" i="3" s="1"/>
  <c r="E10" i="3"/>
  <c r="U90" i="2"/>
  <c r="S90" i="2" s="1"/>
  <c r="T89" i="2"/>
  <c r="V88" i="2" s="1"/>
  <c r="X88" i="2" s="1"/>
  <c r="C25" i="1" l="1"/>
  <c r="F9" i="3"/>
  <c r="G9" i="3" s="1"/>
  <c r="E11" i="3"/>
  <c r="U91" i="2"/>
  <c r="S91" i="2" s="1"/>
  <c r="T90" i="2"/>
  <c r="V89" i="2" s="1"/>
  <c r="X89" i="2" s="1"/>
  <c r="F10" i="3" l="1"/>
  <c r="G10" i="3" s="1"/>
  <c r="E12" i="3"/>
  <c r="T91" i="2"/>
  <c r="V90" i="2" s="1"/>
  <c r="X90" i="2" s="1"/>
  <c r="U92" i="2"/>
  <c r="S92" i="2" s="1"/>
  <c r="F11" i="3" l="1"/>
  <c r="G11" i="3" s="1"/>
  <c r="E13" i="3"/>
  <c r="T92" i="2"/>
  <c r="V91" i="2" s="1"/>
  <c r="X91" i="2" s="1"/>
  <c r="U93" i="2"/>
  <c r="S93" i="2" s="1"/>
  <c r="E14" i="3" l="1"/>
  <c r="F12" i="3"/>
  <c r="G12" i="3" s="1"/>
  <c r="T93" i="2"/>
  <c r="V92" i="2" s="1"/>
  <c r="X92" i="2" s="1"/>
  <c r="U94" i="2"/>
  <c r="S94" i="2" s="1"/>
  <c r="F13" i="3" l="1"/>
  <c r="G13" i="3" s="1"/>
  <c r="E15" i="3"/>
  <c r="T94" i="2"/>
  <c r="V93" i="2" s="1"/>
  <c r="X93" i="2" s="1"/>
  <c r="U95" i="2"/>
  <c r="S95" i="2" s="1"/>
  <c r="F14" i="3" l="1"/>
  <c r="G14" i="3" s="1"/>
  <c r="E16" i="3"/>
  <c r="T95" i="2"/>
  <c r="V94" i="2" s="1"/>
  <c r="X94" i="2" s="1"/>
  <c r="U96" i="2"/>
  <c r="S96" i="2" s="1"/>
  <c r="E17" i="3" l="1"/>
  <c r="F15" i="3"/>
  <c r="G15" i="3" s="1"/>
  <c r="U97" i="2"/>
  <c r="S97" i="2" s="1"/>
  <c r="T96" i="2"/>
  <c r="V95" i="2" s="1"/>
  <c r="X95" i="2" s="1"/>
  <c r="F16" i="3" l="1"/>
  <c r="G16" i="3" s="1"/>
  <c r="E18" i="3"/>
  <c r="U98" i="2"/>
  <c r="S98" i="2" s="1"/>
  <c r="T97" i="2"/>
  <c r="V96" i="2" s="1"/>
  <c r="X96" i="2" s="1"/>
  <c r="F17" i="3" l="1"/>
  <c r="G17" i="3" s="1"/>
  <c r="E19" i="3"/>
  <c r="T98" i="2"/>
  <c r="V97" i="2" s="1"/>
  <c r="X97" i="2" s="1"/>
  <c r="U99" i="2"/>
  <c r="S99" i="2" s="1"/>
  <c r="E20" i="3" l="1"/>
  <c r="F18" i="3"/>
  <c r="G18" i="3" s="1"/>
  <c r="T99" i="2"/>
  <c r="V98" i="2" s="1"/>
  <c r="X98" i="2" s="1"/>
  <c r="U100" i="2"/>
  <c r="S100" i="2" s="1"/>
  <c r="E21" i="3" l="1"/>
  <c r="F19" i="3"/>
  <c r="G19" i="3" s="1"/>
  <c r="T100" i="2"/>
  <c r="V99" i="2" s="1"/>
  <c r="X99" i="2" s="1"/>
  <c r="U101" i="2"/>
  <c r="S101" i="2" s="1"/>
  <c r="F20" i="3" l="1"/>
  <c r="G20" i="3" s="1"/>
  <c r="E22" i="3"/>
  <c r="T101" i="2"/>
  <c r="V100" i="2" s="1"/>
  <c r="X100" i="2" s="1"/>
  <c r="U102" i="2"/>
  <c r="S102" i="2" s="1"/>
  <c r="C26" i="1" l="1"/>
  <c r="F21" i="3"/>
  <c r="G21" i="3" s="1"/>
  <c r="E23" i="3"/>
  <c r="T102" i="2"/>
  <c r="V101" i="2" s="1"/>
  <c r="X101" i="2" s="1"/>
  <c r="U103" i="2"/>
  <c r="S103" i="2" s="1"/>
  <c r="E24" i="3" l="1"/>
  <c r="F22" i="3"/>
  <c r="G22" i="3" s="1"/>
  <c r="T103" i="2"/>
  <c r="V102" i="2" s="1"/>
  <c r="X102" i="2" s="1"/>
  <c r="U104" i="2"/>
  <c r="S104" i="2" s="1"/>
  <c r="E25" i="3" l="1"/>
  <c r="F23" i="3"/>
  <c r="G23" i="3" s="1"/>
  <c r="U105" i="2"/>
  <c r="S105" i="2" s="1"/>
  <c r="T104" i="2"/>
  <c r="V103" i="2" s="1"/>
  <c r="X103" i="2" s="1"/>
  <c r="E26" i="3" l="1"/>
  <c r="F24" i="3"/>
  <c r="G24" i="3" s="1"/>
  <c r="U106" i="2"/>
  <c r="S106" i="2" s="1"/>
  <c r="T105" i="2"/>
  <c r="V104" i="2" s="1"/>
  <c r="X104" i="2" s="1"/>
  <c r="F25" i="3" l="1"/>
  <c r="G25" i="3" s="1"/>
  <c r="E27" i="3"/>
  <c r="U107" i="2"/>
  <c r="S107" i="2" s="1"/>
  <c r="T106" i="2"/>
  <c r="V105" i="2" s="1"/>
  <c r="X105" i="2" s="1"/>
  <c r="E28" i="3" l="1"/>
  <c r="F26" i="3"/>
  <c r="G26" i="3" s="1"/>
  <c r="T107" i="2"/>
  <c r="V106" i="2" s="1"/>
  <c r="X106" i="2" s="1"/>
  <c r="U108" i="2"/>
  <c r="S108" i="2" s="1"/>
  <c r="E29" i="3" l="1"/>
  <c r="F27" i="3"/>
  <c r="G27" i="3" s="1"/>
  <c r="T108" i="2"/>
  <c r="V107" i="2" s="1"/>
  <c r="X107" i="2" s="1"/>
  <c r="U109" i="2"/>
  <c r="S109" i="2" s="1"/>
  <c r="E30" i="3" l="1"/>
  <c r="F28" i="3"/>
  <c r="G28" i="3" s="1"/>
  <c r="T109" i="2"/>
  <c r="V108" i="2" s="1"/>
  <c r="X108" i="2" s="1"/>
  <c r="U110" i="2"/>
  <c r="S110" i="2" s="1"/>
  <c r="E31" i="3" l="1"/>
  <c r="F29" i="3"/>
  <c r="G29" i="3" s="1"/>
  <c r="T110" i="2"/>
  <c r="V109" i="2" s="1"/>
  <c r="X109" i="2" s="1"/>
  <c r="U111" i="2"/>
  <c r="S111" i="2" s="1"/>
  <c r="F30" i="3" l="1"/>
  <c r="G30" i="3" s="1"/>
  <c r="E32" i="3"/>
  <c r="T111" i="2"/>
  <c r="V110" i="2" s="1"/>
  <c r="X110" i="2" s="1"/>
  <c r="U112" i="2"/>
  <c r="S112" i="2" s="1"/>
  <c r="E33" i="3" l="1"/>
  <c r="F31" i="3"/>
  <c r="G31" i="3" s="1"/>
  <c r="T112" i="2"/>
  <c r="V111" i="2" s="1"/>
  <c r="X111" i="2" s="1"/>
  <c r="U113" i="2"/>
  <c r="S113" i="2" s="1"/>
  <c r="F32" i="3" l="1"/>
  <c r="G32" i="3" s="1"/>
  <c r="E34" i="3"/>
  <c r="U114" i="2"/>
  <c r="S114" i="2" s="1"/>
  <c r="T113" i="2"/>
  <c r="V112" i="2" s="1"/>
  <c r="X112" i="2" s="1"/>
  <c r="C27" i="1" l="1"/>
  <c r="F33" i="3"/>
  <c r="G33" i="3" s="1"/>
  <c r="E35" i="3"/>
  <c r="U115" i="2"/>
  <c r="S115" i="2" s="1"/>
  <c r="T114" i="2"/>
  <c r="V113" i="2" s="1"/>
  <c r="X113" i="2" s="1"/>
  <c r="F34" i="3" l="1"/>
  <c r="G34" i="3" s="1"/>
  <c r="E36" i="3"/>
  <c r="U116" i="2"/>
  <c r="S116" i="2" s="1"/>
  <c r="T115" i="2"/>
  <c r="V114" i="2" s="1"/>
  <c r="X114" i="2" s="1"/>
  <c r="F35" i="3" l="1"/>
  <c r="G35" i="3" s="1"/>
  <c r="E37" i="3"/>
  <c r="T116" i="2"/>
  <c r="V115" i="2" s="1"/>
  <c r="X115" i="2" s="1"/>
  <c r="U117" i="2"/>
  <c r="S117" i="2" s="1"/>
  <c r="F36" i="3" l="1"/>
  <c r="G36" i="3" s="1"/>
  <c r="E38" i="3"/>
  <c r="T117" i="2"/>
  <c r="V116" i="2" s="1"/>
  <c r="X116" i="2" s="1"/>
  <c r="U118" i="2"/>
  <c r="S118" i="2" s="1"/>
  <c r="E39" i="3" l="1"/>
  <c r="F37" i="3"/>
  <c r="G37" i="3" s="1"/>
  <c r="T118" i="2"/>
  <c r="V117" i="2" s="1"/>
  <c r="X117" i="2" s="1"/>
  <c r="U119" i="2"/>
  <c r="S119" i="2" s="1"/>
  <c r="F38" i="3" l="1"/>
  <c r="G38" i="3" s="1"/>
  <c r="E40" i="3"/>
  <c r="T119" i="2"/>
  <c r="V118" i="2" s="1"/>
  <c r="X118" i="2" s="1"/>
  <c r="U120" i="2"/>
  <c r="S120" i="2" s="1"/>
  <c r="E41" i="3" l="1"/>
  <c r="F39" i="3"/>
  <c r="G39" i="3" s="1"/>
  <c r="U121" i="2"/>
  <c r="S121" i="2" s="1"/>
  <c r="T120" i="2"/>
  <c r="V119" i="2" s="1"/>
  <c r="X119" i="2" s="1"/>
  <c r="F40" i="3" l="1"/>
  <c r="G40" i="3" s="1"/>
  <c r="E42" i="3"/>
  <c r="U122" i="2"/>
  <c r="S122" i="2" s="1"/>
  <c r="T121" i="2"/>
  <c r="V120" i="2" s="1"/>
  <c r="X120" i="2" s="1"/>
  <c r="F41" i="3" l="1"/>
  <c r="G41" i="3" s="1"/>
  <c r="E43" i="3"/>
  <c r="T122" i="2"/>
  <c r="V121" i="2" s="1"/>
  <c r="X121" i="2" s="1"/>
  <c r="U123" i="2"/>
  <c r="S123" i="2" s="1"/>
  <c r="E44" i="3" l="1"/>
  <c r="F42" i="3"/>
  <c r="G42" i="3" s="1"/>
  <c r="U124" i="2"/>
  <c r="S124" i="2" s="1"/>
  <c r="T123" i="2"/>
  <c r="V122" i="2" s="1"/>
  <c r="X122" i="2" s="1"/>
  <c r="F43" i="3" l="1"/>
  <c r="G43" i="3" s="1"/>
  <c r="E45" i="3"/>
  <c r="T124" i="2"/>
  <c r="V123" i="2" s="1"/>
  <c r="X123" i="2" s="1"/>
  <c r="U125" i="2"/>
  <c r="S125" i="2" s="1"/>
  <c r="E46" i="3" l="1"/>
  <c r="F44" i="3"/>
  <c r="G44" i="3" s="1"/>
  <c r="T125" i="2"/>
  <c r="V124" i="2" s="1"/>
  <c r="X124" i="2" s="1"/>
  <c r="U126" i="2"/>
  <c r="S126" i="2" s="1"/>
  <c r="C28" i="1" l="1"/>
  <c r="E47" i="3"/>
  <c r="F45" i="3"/>
  <c r="G45" i="3" s="1"/>
  <c r="T126" i="2"/>
  <c r="V125" i="2" s="1"/>
  <c r="X125" i="2" s="1"/>
  <c r="U127" i="2"/>
  <c r="S127" i="2" s="1"/>
  <c r="F46" i="3" l="1"/>
  <c r="G46" i="3" s="1"/>
  <c r="E48" i="3"/>
  <c r="T127" i="2"/>
  <c r="V126" i="2" s="1"/>
  <c r="X126" i="2" s="1"/>
  <c r="U128" i="2"/>
  <c r="S128" i="2" s="1"/>
  <c r="E49" i="3" l="1"/>
  <c r="F47" i="3"/>
  <c r="G47" i="3" s="1"/>
  <c r="U129" i="2"/>
  <c r="S129" i="2" s="1"/>
  <c r="T128" i="2"/>
  <c r="V127" i="2" s="1"/>
  <c r="X127" i="2" s="1"/>
  <c r="F48" i="3" l="1"/>
  <c r="G48" i="3" s="1"/>
  <c r="E50" i="3"/>
  <c r="U130" i="2"/>
  <c r="S130" i="2" s="1"/>
  <c r="T129" i="2"/>
  <c r="V128" i="2" s="1"/>
  <c r="X128" i="2" s="1"/>
  <c r="F49" i="3" l="1"/>
  <c r="G49" i="3" s="1"/>
  <c r="E51" i="3"/>
  <c r="U131" i="2"/>
  <c r="S131" i="2" s="1"/>
  <c r="T130" i="2"/>
  <c r="V129" i="2" s="1"/>
  <c r="X129" i="2" s="1"/>
  <c r="E52" i="3" l="1"/>
  <c r="F50" i="3"/>
  <c r="G50" i="3" s="1"/>
  <c r="T131" i="2"/>
  <c r="V130" i="2" s="1"/>
  <c r="X130" i="2" s="1"/>
  <c r="U132" i="2"/>
  <c r="S132" i="2" s="1"/>
  <c r="F51" i="3" l="1"/>
  <c r="G51" i="3" s="1"/>
  <c r="E53" i="3"/>
  <c r="U133" i="2"/>
  <c r="S133" i="2" s="1"/>
  <c r="T132" i="2"/>
  <c r="V131" i="2" s="1"/>
  <c r="X131" i="2" s="1"/>
  <c r="E54" i="3" l="1"/>
  <c r="F52" i="3"/>
  <c r="G52" i="3" s="1"/>
  <c r="T133" i="2"/>
  <c r="V132" i="2" s="1"/>
  <c r="X132" i="2" s="1"/>
  <c r="U134" i="2"/>
  <c r="S134" i="2" s="1"/>
  <c r="E55" i="3" l="1"/>
  <c r="F53" i="3"/>
  <c r="G53" i="3" s="1"/>
  <c r="T134" i="2"/>
  <c r="V133" i="2" s="1"/>
  <c r="X133" i="2" s="1"/>
  <c r="U135" i="2"/>
  <c r="S135" i="2" s="1"/>
  <c r="E56" i="3" l="1"/>
  <c r="F54" i="3"/>
  <c r="G54" i="3" s="1"/>
  <c r="U136" i="2"/>
  <c r="S136" i="2" s="1"/>
  <c r="T135" i="2"/>
  <c r="V134" i="2" s="1"/>
  <c r="X134" i="2" s="1"/>
  <c r="F55" i="3" l="1"/>
  <c r="G55" i="3" s="1"/>
  <c r="E57" i="3"/>
  <c r="U137" i="2"/>
  <c r="S137" i="2" s="1"/>
  <c r="T136" i="2"/>
  <c r="V135" i="2" s="1"/>
  <c r="X135" i="2" s="1"/>
  <c r="F56" i="3" l="1"/>
  <c r="E58" i="3"/>
  <c r="U138" i="2"/>
  <c r="S138" i="2" s="1"/>
  <c r="T137" i="2"/>
  <c r="V136" i="2" s="1"/>
  <c r="X136" i="2" s="1"/>
  <c r="G56" i="3" l="1"/>
  <c r="C29" i="1"/>
  <c r="F57" i="3"/>
  <c r="G57" i="3" s="1"/>
  <c r="E59" i="3"/>
  <c r="T138" i="2"/>
  <c r="V137" i="2" s="1"/>
  <c r="X137" i="2" s="1"/>
  <c r="U139" i="2"/>
  <c r="S139" i="2" s="1"/>
  <c r="F58" i="3" l="1"/>
  <c r="G58" i="3" s="1"/>
  <c r="E60" i="3"/>
  <c r="U140" i="2"/>
  <c r="S140" i="2" s="1"/>
  <c r="T139" i="2"/>
  <c r="V138" i="2" s="1"/>
  <c r="X138" i="2" s="1"/>
  <c r="F59" i="3" l="1"/>
  <c r="G59" i="3" s="1"/>
  <c r="E61" i="3"/>
  <c r="T140" i="2"/>
  <c r="V139" i="2" s="1"/>
  <c r="X139" i="2" s="1"/>
  <c r="U141" i="2"/>
  <c r="S141" i="2" s="1"/>
  <c r="F60" i="3" l="1"/>
  <c r="G60" i="3" s="1"/>
  <c r="E62" i="3"/>
  <c r="T141" i="2"/>
  <c r="V140" i="2" s="1"/>
  <c r="X140" i="2" s="1"/>
  <c r="U142" i="2"/>
  <c r="S142" i="2" s="1"/>
  <c r="F61" i="3" l="1"/>
  <c r="G61" i="3" s="1"/>
  <c r="E63" i="3"/>
  <c r="T142" i="2"/>
  <c r="V141" i="2" s="1"/>
  <c r="X141" i="2" s="1"/>
  <c r="U143" i="2"/>
  <c r="S143" i="2" s="1"/>
  <c r="E64" i="3" l="1"/>
  <c r="F62" i="3"/>
  <c r="G62" i="3" s="1"/>
  <c r="U144" i="2"/>
  <c r="S144" i="2" s="1"/>
  <c r="T143" i="2"/>
  <c r="V142" i="2" s="1"/>
  <c r="X142" i="2" s="1"/>
  <c r="F63" i="3" l="1"/>
  <c r="G63" i="3" s="1"/>
  <c r="E65" i="3"/>
  <c r="T144" i="2"/>
  <c r="V143" i="2" s="1"/>
  <c r="X143" i="2" s="1"/>
  <c r="U145" i="2"/>
  <c r="S145" i="2" s="1"/>
  <c r="E66" i="3" l="1"/>
  <c r="F64" i="3"/>
  <c r="G64" i="3" s="1"/>
  <c r="U146" i="2"/>
  <c r="S146" i="2" s="1"/>
  <c r="T145" i="2"/>
  <c r="V144" i="2" s="1"/>
  <c r="X144" i="2" s="1"/>
  <c r="E67" i="3" l="1"/>
  <c r="F65" i="3"/>
  <c r="G65" i="3" s="1"/>
  <c r="T146" i="2"/>
  <c r="V145" i="2" s="1"/>
  <c r="X145" i="2" s="1"/>
  <c r="U147" i="2"/>
  <c r="S147" i="2" s="1"/>
  <c r="F66" i="3" l="1"/>
  <c r="G66" i="3" s="1"/>
  <c r="E68" i="3"/>
  <c r="T147" i="2"/>
  <c r="V146" i="2" s="1"/>
  <c r="X146" i="2" s="1"/>
  <c r="U148" i="2"/>
  <c r="S148" i="2" s="1"/>
  <c r="F67" i="3" l="1"/>
  <c r="G67" i="3" s="1"/>
  <c r="E69" i="3"/>
  <c r="T148" i="2"/>
  <c r="V147" i="2" s="1"/>
  <c r="X147" i="2" s="1"/>
  <c r="U149" i="2"/>
  <c r="S149" i="2" s="1"/>
  <c r="F68" i="3" l="1"/>
  <c r="G68" i="3" s="1"/>
  <c r="E70" i="3"/>
  <c r="T149" i="2"/>
  <c r="V148" i="2" s="1"/>
  <c r="X148" i="2" s="1"/>
  <c r="U150" i="2"/>
  <c r="S150" i="2" s="1"/>
  <c r="C30" i="1" l="1"/>
  <c r="F69" i="3"/>
  <c r="G69" i="3" s="1"/>
  <c r="E71" i="3"/>
  <c r="T150" i="2"/>
  <c r="V149" i="2" s="1"/>
  <c r="X149" i="2" s="1"/>
  <c r="U151" i="2"/>
  <c r="S151" i="2" s="1"/>
  <c r="E72" i="3" l="1"/>
  <c r="F70" i="3"/>
  <c r="G70" i="3" s="1"/>
  <c r="U152" i="2"/>
  <c r="S152" i="2" s="1"/>
  <c r="T151" i="2"/>
  <c r="V150" i="2" s="1"/>
  <c r="X150" i="2" s="1"/>
  <c r="F71" i="3" l="1"/>
  <c r="G71" i="3" s="1"/>
  <c r="E73" i="3"/>
  <c r="U153" i="2"/>
  <c r="S153" i="2" s="1"/>
  <c r="T152" i="2"/>
  <c r="V151" i="2" s="1"/>
  <c r="X151" i="2" s="1"/>
  <c r="E74" i="3" l="1"/>
  <c r="F72" i="3"/>
  <c r="G72" i="3" s="1"/>
  <c r="U154" i="2"/>
  <c r="S154" i="2" s="1"/>
  <c r="T153" i="2"/>
  <c r="V152" i="2" s="1"/>
  <c r="X152" i="2" s="1"/>
  <c r="F73" i="3" l="1"/>
  <c r="G73" i="3" s="1"/>
  <c r="E75" i="3"/>
  <c r="U155" i="2"/>
  <c r="S155" i="2" s="1"/>
  <c r="T154" i="2"/>
  <c r="V153" i="2" s="1"/>
  <c r="X153" i="2" s="1"/>
  <c r="F74" i="3" l="1"/>
  <c r="G74" i="3" s="1"/>
  <c r="E76" i="3"/>
  <c r="U156" i="2"/>
  <c r="S156" i="2" s="1"/>
  <c r="T155" i="2"/>
  <c r="V154" i="2" s="1"/>
  <c r="X154" i="2" s="1"/>
  <c r="F75" i="3" l="1"/>
  <c r="G75" i="3" s="1"/>
  <c r="E77" i="3"/>
  <c r="T156" i="2"/>
  <c r="V155" i="2" s="1"/>
  <c r="X155" i="2" s="1"/>
  <c r="U157" i="2"/>
  <c r="S157" i="2" s="1"/>
  <c r="F76" i="3" l="1"/>
  <c r="G76" i="3" s="1"/>
  <c r="E78" i="3"/>
  <c r="U158" i="2"/>
  <c r="S158" i="2" s="1"/>
  <c r="T157" i="2"/>
  <c r="V156" i="2" s="1"/>
  <c r="X156" i="2" s="1"/>
  <c r="E79" i="3" l="1"/>
  <c r="F77" i="3"/>
  <c r="G77" i="3" s="1"/>
  <c r="T158" i="2"/>
  <c r="V157" i="2" s="1"/>
  <c r="X157" i="2" s="1"/>
  <c r="U159" i="2"/>
  <c r="S159" i="2" s="1"/>
  <c r="F78" i="3" l="1"/>
  <c r="G78" i="3" s="1"/>
  <c r="E80" i="3"/>
  <c r="T159" i="2"/>
  <c r="V158" i="2" s="1"/>
  <c r="X158" i="2" s="1"/>
  <c r="U160" i="2"/>
  <c r="S160" i="2" s="1"/>
  <c r="E81" i="3" l="1"/>
  <c r="F79" i="3"/>
  <c r="G79" i="3" s="1"/>
  <c r="T160" i="2"/>
  <c r="V159" i="2" s="1"/>
  <c r="X159" i="2" s="1"/>
  <c r="U161" i="2"/>
  <c r="S161" i="2" s="1"/>
  <c r="E82" i="3" l="1"/>
  <c r="F80" i="3"/>
  <c r="G80" i="3" s="1"/>
  <c r="T161" i="2"/>
  <c r="V160" i="2" s="1"/>
  <c r="X160" i="2" s="1"/>
  <c r="U162" i="2"/>
  <c r="S162" i="2" s="1"/>
  <c r="C31" i="1" l="1"/>
  <c r="F81" i="3"/>
  <c r="G81" i="3" s="1"/>
  <c r="E83" i="3"/>
  <c r="U163" i="2"/>
  <c r="S163" i="2" s="1"/>
  <c r="T162" i="2"/>
  <c r="V161" i="2" s="1"/>
  <c r="X161" i="2" s="1"/>
  <c r="F82" i="3" l="1"/>
  <c r="G82" i="3" s="1"/>
  <c r="E84" i="3"/>
  <c r="U164" i="2"/>
  <c r="S164" i="2" s="1"/>
  <c r="T163" i="2"/>
  <c r="V162" i="2" s="1"/>
  <c r="X162" i="2" s="1"/>
  <c r="F83" i="3" l="1"/>
  <c r="G83" i="3" s="1"/>
  <c r="E85" i="3"/>
  <c r="T164" i="2"/>
  <c r="V163" i="2" s="1"/>
  <c r="X163" i="2" s="1"/>
  <c r="U165" i="2"/>
  <c r="S165" i="2" s="1"/>
  <c r="E86" i="3" l="1"/>
  <c r="F84" i="3"/>
  <c r="G84" i="3" s="1"/>
  <c r="T165" i="2"/>
  <c r="V164" i="2" s="1"/>
  <c r="X164" i="2" s="1"/>
  <c r="U166" i="2"/>
  <c r="S166" i="2" s="1"/>
  <c r="E87" i="3" l="1"/>
  <c r="F85" i="3"/>
  <c r="G85" i="3" s="1"/>
  <c r="U167" i="2"/>
  <c r="S167" i="2" s="1"/>
  <c r="T166" i="2"/>
  <c r="V165" i="2" s="1"/>
  <c r="X165" i="2" s="1"/>
  <c r="F86" i="3" l="1"/>
  <c r="G86" i="3" s="1"/>
  <c r="E88" i="3"/>
  <c r="T167" i="2"/>
  <c r="V166" i="2" s="1"/>
  <c r="X166" i="2" s="1"/>
  <c r="U168" i="2"/>
  <c r="S168" i="2" s="1"/>
  <c r="F87" i="3" l="1"/>
  <c r="G87" i="3" s="1"/>
  <c r="E89" i="3"/>
  <c r="T168" i="2"/>
  <c r="V167" i="2" s="1"/>
  <c r="X167" i="2" s="1"/>
  <c r="U169" i="2"/>
  <c r="S169" i="2" s="1"/>
  <c r="F88" i="3" l="1"/>
  <c r="G88" i="3" s="1"/>
  <c r="E90" i="3"/>
  <c r="T169" i="2"/>
  <c r="V168" i="2" s="1"/>
  <c r="X168" i="2" s="1"/>
  <c r="U170" i="2"/>
  <c r="S170" i="2" s="1"/>
  <c r="E91" i="3" l="1"/>
  <c r="F89" i="3"/>
  <c r="G89" i="3" s="1"/>
  <c r="T170" i="2"/>
  <c r="V169" i="2" s="1"/>
  <c r="X169" i="2" s="1"/>
  <c r="U171" i="2"/>
  <c r="S171" i="2" s="1"/>
  <c r="E92" i="3" l="1"/>
  <c r="F90" i="3"/>
  <c r="G90" i="3" s="1"/>
  <c r="U172" i="2"/>
  <c r="S172" i="2" s="1"/>
  <c r="T171" i="2"/>
  <c r="V170" i="2" s="1"/>
  <c r="X170" i="2" s="1"/>
  <c r="F91" i="3" l="1"/>
  <c r="G91" i="3" s="1"/>
  <c r="E93" i="3"/>
  <c r="T172" i="2"/>
  <c r="V171" i="2" s="1"/>
  <c r="X171" i="2" s="1"/>
  <c r="U173" i="2"/>
  <c r="S173" i="2" s="1"/>
  <c r="E94" i="3" l="1"/>
  <c r="F92" i="3"/>
  <c r="G92" i="3" s="1"/>
  <c r="T173" i="2"/>
  <c r="V172" i="2" s="1"/>
  <c r="X172" i="2" s="1"/>
  <c r="U174" i="2"/>
  <c r="S174" i="2" s="1"/>
  <c r="C32" i="1" l="1"/>
  <c r="E95" i="3"/>
  <c r="F93" i="3"/>
  <c r="G93" i="3" s="1"/>
  <c r="U175" i="2"/>
  <c r="S175" i="2" s="1"/>
  <c r="T174" i="2"/>
  <c r="V173" i="2" s="1"/>
  <c r="X173" i="2" s="1"/>
  <c r="E96" i="3" l="1"/>
  <c r="F94" i="3"/>
  <c r="G94" i="3" s="1"/>
  <c r="T175" i="2"/>
  <c r="V174" i="2" s="1"/>
  <c r="X174" i="2" s="1"/>
  <c r="U176" i="2"/>
  <c r="S176" i="2" s="1"/>
  <c r="E97" i="3" l="1"/>
  <c r="F95" i="3"/>
  <c r="G95" i="3" s="1"/>
  <c r="T176" i="2"/>
  <c r="V175" i="2" s="1"/>
  <c r="X175" i="2" s="1"/>
  <c r="U177" i="2"/>
  <c r="S177" i="2" s="1"/>
  <c r="E98" i="3" l="1"/>
  <c r="F96" i="3"/>
  <c r="G96" i="3" s="1"/>
  <c r="T177" i="2"/>
  <c r="V176" i="2" s="1"/>
  <c r="X176" i="2" s="1"/>
  <c r="U178" i="2"/>
  <c r="S178" i="2" s="1"/>
  <c r="E99" i="3" l="1"/>
  <c r="F97" i="3"/>
  <c r="G97" i="3" s="1"/>
  <c r="U179" i="2"/>
  <c r="S179" i="2" s="1"/>
  <c r="T178" i="2"/>
  <c r="V177" i="2" s="1"/>
  <c r="X177" i="2" s="1"/>
  <c r="E100" i="3" l="1"/>
  <c r="F98" i="3"/>
  <c r="G98" i="3" s="1"/>
  <c r="U180" i="2"/>
  <c r="S180" i="2" s="1"/>
  <c r="T179" i="2"/>
  <c r="V178" i="2" s="1"/>
  <c r="X178" i="2" s="1"/>
  <c r="F99" i="3" l="1"/>
  <c r="G99" i="3" s="1"/>
  <c r="E101" i="3"/>
  <c r="T180" i="2"/>
  <c r="V179" i="2" s="1"/>
  <c r="X179" i="2" s="1"/>
  <c r="U181" i="2"/>
  <c r="S181" i="2" s="1"/>
  <c r="E102" i="3" l="1"/>
  <c r="F100" i="3"/>
  <c r="G100" i="3" s="1"/>
  <c r="T181" i="2"/>
  <c r="V180" i="2" s="1"/>
  <c r="X180" i="2" s="1"/>
  <c r="U182" i="2"/>
  <c r="S182" i="2" s="1"/>
  <c r="F101" i="3" l="1"/>
  <c r="G101" i="3" s="1"/>
  <c r="E103" i="3"/>
  <c r="T182" i="2"/>
  <c r="V181" i="2" s="1"/>
  <c r="X181" i="2" s="1"/>
  <c r="U183" i="2"/>
  <c r="S183" i="2" s="1"/>
  <c r="E104" i="3" l="1"/>
  <c r="F102" i="3"/>
  <c r="G102" i="3" s="1"/>
  <c r="T183" i="2"/>
  <c r="V182" i="2" s="1"/>
  <c r="X182" i="2" s="1"/>
  <c r="U184" i="2"/>
  <c r="S184" i="2" s="1"/>
  <c r="F103" i="3" l="1"/>
  <c r="G103" i="3" s="1"/>
  <c r="E105" i="3"/>
  <c r="U185" i="2"/>
  <c r="S185" i="2" s="1"/>
  <c r="T184" i="2"/>
  <c r="V183" i="2" s="1"/>
  <c r="X183" i="2" s="1"/>
  <c r="F104" i="3" l="1"/>
  <c r="G104" i="3" s="1"/>
  <c r="E106" i="3"/>
  <c r="U186" i="2"/>
  <c r="S186" i="2" s="1"/>
  <c r="T185" i="2"/>
  <c r="V184" i="2" s="1"/>
  <c r="X184" i="2" s="1"/>
  <c r="C33" i="1" l="1"/>
  <c r="E107" i="3"/>
  <c r="F105" i="3"/>
  <c r="G105" i="3" s="1"/>
  <c r="U187" i="2"/>
  <c r="S187" i="2" s="1"/>
  <c r="T186" i="2"/>
  <c r="V185" i="2" s="1"/>
  <c r="X185" i="2" s="1"/>
  <c r="F106" i="3" l="1"/>
  <c r="G106" i="3" s="1"/>
  <c r="E108" i="3"/>
  <c r="T187" i="2"/>
  <c r="V186" i="2" s="1"/>
  <c r="X186" i="2" s="1"/>
  <c r="U188" i="2"/>
  <c r="S188" i="2" s="1"/>
  <c r="F107" i="3" l="1"/>
  <c r="G107" i="3" s="1"/>
  <c r="E109" i="3"/>
  <c r="T188" i="2"/>
  <c r="V187" i="2" s="1"/>
  <c r="X187" i="2" s="1"/>
  <c r="U189" i="2"/>
  <c r="S189" i="2" s="1"/>
  <c r="E110" i="3" l="1"/>
  <c r="F108" i="3"/>
  <c r="G108" i="3" s="1"/>
  <c r="U190" i="2"/>
  <c r="S190" i="2" s="1"/>
  <c r="T189" i="2"/>
  <c r="V188" i="2" s="1"/>
  <c r="X188" i="2" s="1"/>
  <c r="F109" i="3" l="1"/>
  <c r="G109" i="3" s="1"/>
  <c r="E111" i="3"/>
  <c r="U191" i="2"/>
  <c r="S191" i="2" s="1"/>
  <c r="T190" i="2"/>
  <c r="V189" i="2" s="1"/>
  <c r="X189" i="2" s="1"/>
  <c r="F110" i="3" l="1"/>
  <c r="G110" i="3" s="1"/>
  <c r="E112" i="3"/>
  <c r="T191" i="2"/>
  <c r="V190" i="2" s="1"/>
  <c r="X190" i="2" s="1"/>
  <c r="U192" i="2"/>
  <c r="S192" i="2" s="1"/>
  <c r="F111" i="3" l="1"/>
  <c r="G111" i="3" s="1"/>
  <c r="E113" i="3"/>
  <c r="T192" i="2"/>
  <c r="V191" i="2" s="1"/>
  <c r="X191" i="2" s="1"/>
  <c r="U193" i="2"/>
  <c r="S193" i="2" s="1"/>
  <c r="E114" i="3" l="1"/>
  <c r="F112" i="3"/>
  <c r="G112" i="3" s="1"/>
  <c r="U194" i="2"/>
  <c r="S194" i="2" s="1"/>
  <c r="T193" i="2"/>
  <c r="V192" i="2" s="1"/>
  <c r="X192" i="2" s="1"/>
  <c r="F113" i="3" l="1"/>
  <c r="G113" i="3" s="1"/>
  <c r="E115" i="3"/>
  <c r="T194" i="2"/>
  <c r="V193" i="2" s="1"/>
  <c r="X193" i="2" s="1"/>
  <c r="U195" i="2"/>
  <c r="S195" i="2" s="1"/>
  <c r="E116" i="3" l="1"/>
  <c r="F114" i="3"/>
  <c r="G114" i="3" s="1"/>
  <c r="U196" i="2"/>
  <c r="S196" i="2" s="1"/>
  <c r="T195" i="2"/>
  <c r="V194" i="2" s="1"/>
  <c r="X194" i="2" s="1"/>
  <c r="E117" i="3" l="1"/>
  <c r="F115" i="3"/>
  <c r="G115" i="3" s="1"/>
  <c r="U197" i="2"/>
  <c r="S197" i="2" s="1"/>
  <c r="T196" i="2"/>
  <c r="V195" i="2" s="1"/>
  <c r="X195" i="2" s="1"/>
  <c r="F116" i="3" l="1"/>
  <c r="G116" i="3" s="1"/>
  <c r="E118" i="3"/>
  <c r="T197" i="2"/>
  <c r="V196" i="2" s="1"/>
  <c r="X196" i="2" s="1"/>
  <c r="U198" i="2"/>
  <c r="S198" i="2" s="1"/>
  <c r="C34" i="1" l="1"/>
  <c r="F117" i="3"/>
  <c r="G117" i="3" s="1"/>
  <c r="E119" i="3"/>
  <c r="U199" i="2"/>
  <c r="S199" i="2" s="1"/>
  <c r="T198" i="2"/>
  <c r="V197" i="2" s="1"/>
  <c r="X197" i="2" s="1"/>
  <c r="F118" i="3" l="1"/>
  <c r="G118" i="3" s="1"/>
  <c r="E120" i="3"/>
  <c r="U200" i="2"/>
  <c r="S200" i="2" s="1"/>
  <c r="T199" i="2"/>
  <c r="V198" i="2" s="1"/>
  <c r="X198" i="2" s="1"/>
  <c r="F119" i="3" l="1"/>
  <c r="G119" i="3" s="1"/>
  <c r="E121" i="3"/>
  <c r="T200" i="2"/>
  <c r="V199" i="2" s="1"/>
  <c r="X199" i="2" s="1"/>
  <c r="U201" i="2"/>
  <c r="S201" i="2" s="1"/>
  <c r="F120" i="3" l="1"/>
  <c r="G120" i="3" s="1"/>
  <c r="E122" i="3"/>
  <c r="U202" i="2"/>
  <c r="S202" i="2" s="1"/>
  <c r="T201" i="2"/>
  <c r="V200" i="2" s="1"/>
  <c r="X200" i="2" s="1"/>
  <c r="F121" i="3" l="1"/>
  <c r="G121" i="3" s="1"/>
  <c r="E123" i="3"/>
  <c r="T202" i="2"/>
  <c r="V201" i="2" s="1"/>
  <c r="X201" i="2" s="1"/>
  <c r="U203" i="2"/>
  <c r="S203" i="2" s="1"/>
  <c r="F122" i="3" l="1"/>
  <c r="G122" i="3" s="1"/>
  <c r="E124" i="3"/>
  <c r="T203" i="2"/>
  <c r="V202" i="2" s="1"/>
  <c r="X202" i="2" s="1"/>
  <c r="U204" i="2"/>
  <c r="S204" i="2" s="1"/>
  <c r="F123" i="3" l="1"/>
  <c r="G123" i="3" s="1"/>
  <c r="E125" i="3"/>
  <c r="U205" i="2"/>
  <c r="S205" i="2" s="1"/>
  <c r="T204" i="2"/>
  <c r="V203" i="2" s="1"/>
  <c r="X203" i="2" s="1"/>
  <c r="F124" i="3" l="1"/>
  <c r="G124" i="3" s="1"/>
  <c r="E126" i="3"/>
  <c r="T205" i="2"/>
  <c r="V204" i="2" s="1"/>
  <c r="X204" i="2" s="1"/>
  <c r="U206" i="2"/>
  <c r="S206" i="2" s="1"/>
  <c r="E127" i="3" l="1"/>
  <c r="F125" i="3"/>
  <c r="G125" i="3" s="1"/>
  <c r="T206" i="2"/>
  <c r="V205" i="2" s="1"/>
  <c r="X205" i="2" s="1"/>
  <c r="U207" i="2"/>
  <c r="S207" i="2" s="1"/>
  <c r="E128" i="3" l="1"/>
  <c r="F126" i="3"/>
  <c r="G126" i="3" s="1"/>
  <c r="U208" i="2"/>
  <c r="S208" i="2" s="1"/>
  <c r="T207" i="2"/>
  <c r="V206" i="2" s="1"/>
  <c r="X206" i="2" s="1"/>
  <c r="F127" i="3" l="1"/>
  <c r="G127" i="3" s="1"/>
  <c r="T208" i="2"/>
  <c r="V208" i="2" l="1"/>
  <c r="X208" i="2" s="1"/>
  <c r="V207" i="2"/>
  <c r="X207" i="2" s="1"/>
  <c r="F128" i="3" s="1"/>
  <c r="G128" i="3" s="1"/>
  <c r="K3" i="3" s="1"/>
  <c r="F34" i="1" s="1"/>
  <c r="C35" i="1" l="1"/>
</calcChain>
</file>

<file path=xl/sharedStrings.xml><?xml version="1.0" encoding="utf-8"?>
<sst xmlns="http://schemas.openxmlformats.org/spreadsheetml/2006/main" count="3496" uniqueCount="103">
  <si>
    <t>janvier</t>
  </si>
  <si>
    <t>Conseiller</t>
  </si>
  <si>
    <t>février</t>
  </si>
  <si>
    <t>Premier conseiller</t>
  </si>
  <si>
    <t>grade</t>
  </si>
  <si>
    <t>mars</t>
  </si>
  <si>
    <t>Président P1-P4</t>
  </si>
  <si>
    <t>échelon</t>
  </si>
  <si>
    <t>avril</t>
  </si>
  <si>
    <t>Président P5</t>
  </si>
  <si>
    <t>chevron</t>
  </si>
  <si>
    <t>mai</t>
  </si>
  <si>
    <t>Président P6</t>
  </si>
  <si>
    <t>depuis le mois de</t>
  </si>
  <si>
    <t>juin</t>
  </si>
  <si>
    <t>Président P7</t>
  </si>
  <si>
    <t>juillet</t>
  </si>
  <si>
    <t>août</t>
  </si>
  <si>
    <t>septembre</t>
  </si>
  <si>
    <t>indice net majoré</t>
  </si>
  <si>
    <t>octobre</t>
  </si>
  <si>
    <t>novembre</t>
  </si>
  <si>
    <t>décembre</t>
  </si>
  <si>
    <t>échelon suivant</t>
  </si>
  <si>
    <t>C</t>
  </si>
  <si>
    <t>PC</t>
  </si>
  <si>
    <t>P1-4</t>
  </si>
  <si>
    <t>P5</t>
  </si>
  <si>
    <t>P6</t>
  </si>
  <si>
    <t>ancienne grille</t>
  </si>
  <si>
    <t>nouvelle grille</t>
  </si>
  <si>
    <t>P7</t>
  </si>
  <si>
    <t>INM</t>
  </si>
  <si>
    <t>départ</t>
  </si>
  <si>
    <t>date</t>
  </si>
  <si>
    <t>ancienneté</t>
  </si>
  <si>
    <t>chgt proch</t>
  </si>
  <si>
    <t>durée</t>
  </si>
  <si>
    <t>prochain</t>
  </si>
  <si>
    <t>arrivée</t>
  </si>
  <si>
    <t>N.B.: reclassement sur paie octobre</t>
  </si>
  <si>
    <t>Premier Conseiller</t>
  </si>
  <si>
    <t>Président</t>
  </si>
  <si>
    <t>Président liste aptitude L.234-4</t>
  </si>
  <si>
    <t>Président liste aptitude L.234-5</t>
  </si>
  <si>
    <t>suivant</t>
  </si>
  <si>
    <t>valeur point</t>
  </si>
  <si>
    <t>avant 2014</t>
  </si>
  <si>
    <t>erreur/incomplet</t>
  </si>
  <si>
    <t>combinaison</t>
  </si>
  <si>
    <t>avant</t>
  </si>
  <si>
    <t>chgt?</t>
  </si>
  <si>
    <t>indice</t>
  </si>
  <si>
    <t>ligne</t>
  </si>
  <si>
    <t>changement</t>
  </si>
  <si>
    <t>jours dans mois</t>
  </si>
  <si>
    <t>rému</t>
  </si>
  <si>
    <t>nb mois</t>
  </si>
  <si>
    <t>nb jours</t>
  </si>
  <si>
    <t>conseiller</t>
  </si>
  <si>
    <t>premier conseiller</t>
  </si>
  <si>
    <t>président</t>
  </si>
  <si>
    <t>président L234-4</t>
  </si>
  <si>
    <t>président L234-5</t>
  </si>
  <si>
    <t>mois</t>
  </si>
  <si>
    <t>mois nég</t>
  </si>
  <si>
    <t>différence</t>
  </si>
  <si>
    <t>2e semestre 2023</t>
  </si>
  <si>
    <t>à la date du</t>
  </si>
  <si>
    <t>traitement
indiciaire brut</t>
  </si>
  <si>
    <t>traitement indiciaire brut mensuel</t>
  </si>
  <si>
    <t>traitement indiciaire brut annuel</t>
  </si>
  <si>
    <t>6^1</t>
  </si>
  <si>
    <t>6^2</t>
  </si>
  <si>
    <t>6^3</t>
  </si>
  <si>
    <t>7^2</t>
  </si>
  <si>
    <t>7^3</t>
  </si>
  <si>
    <t>8^2</t>
  </si>
  <si>
    <t>8^3</t>
  </si>
  <si>
    <t>2^1</t>
  </si>
  <si>
    <t>2^2</t>
  </si>
  <si>
    <t>2^3</t>
  </si>
  <si>
    <t>3^2</t>
  </si>
  <si>
    <t>3^3</t>
  </si>
  <si>
    <t>4^2</t>
  </si>
  <si>
    <t>4^3</t>
  </si>
  <si>
    <t>5^1</t>
  </si>
  <si>
    <t>5^2</t>
  </si>
  <si>
    <t>5^3</t>
  </si>
  <si>
    <t>7^1</t>
  </si>
  <si>
    <t>Situation dans l'ancienne grille au 01/07/2023</t>
  </si>
  <si>
    <t>à remplir (sélection via menu déroulant)</t>
  </si>
  <si>
    <t>Situation dans la nouvelle grille au 01/07/2023</t>
  </si>
  <si>
    <t>soit un traitement indiciaire brut de … versé au mois de …</t>
  </si>
  <si>
    <t>sera inférieur après reclassement à celui espéré</t>
  </si>
  <si>
    <t>Nombre de mois, sur 10 ans, où le traitement indiciaire brut</t>
  </si>
  <si>
    <t>(voir l'onglet "simulateur 2023-2033")</t>
  </si>
  <si>
    <t>valeur point indice au 01/07/2023</t>
  </si>
  <si>
    <t>Simulateur de reclassement - traitement indiciaire brut</t>
  </si>
  <si>
    <t>N.B.: Le présent outil est proposé sans garantie d'exactitude, notamment pour les dates  projetées de changements d'échelon ou les prévisions de traitement pour l'avenir. Il permet une projection théorique, toutes choses égales par ailleurs : il n’anticipe pas de modification de la valeur du point d’indice, il ne tient pas compte de la rémunération indemnitaire qui devrait évoluer prochainement, ni des avancements de grade ; le montant de la rémunération indiciaire brute ainsi que les dates de changement d’échelon ne peuvent pas être garantis à l'euro ou au jour près. 
Pour un examen plus précis de votre situation ou pour nous signaler une erreur, merci de nous contacter.</t>
  </si>
  <si>
    <t>échelon dép</t>
  </si>
  <si>
    <t>échelon arr</t>
  </si>
  <si>
    <t>échelon au 1er du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</si>
</sst>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quot;"/>
    <numFmt numFmtId="165" formatCode="[$-40C]mmmm\-yy;@"/>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i/>
      <sz val="11"/>
      <color theme="1"/>
      <name val="Calibri"/>
      <family val="2"/>
      <scheme val="minor"/>
    </font>
    <font>
      <sz val="11"/>
      <color theme="0"/>
      <name val="Calibri"/>
      <family val="2"/>
      <scheme val="minor"/>
    </font>
    <font>
      <i/>
      <sz val="11"/>
      <color theme="0"/>
      <name val="Calibri"/>
      <family val="2"/>
      <scheme val="minor"/>
    </font>
  </fonts>
  <fills count="5">
    <fill>
      <patternFill patternType="none"/>
    </fill>
    <fill>
      <patternFill patternType="gray125"/>
    </fill>
    <fill>
      <patternFill patternType="solid">
        <fgColor rgb="FF401958"/>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ck">
        <color auto="1"/>
      </left>
      <right/>
      <top/>
      <bottom style="thick">
        <color auto="1"/>
      </bottom>
      <diagonal/>
    </border>
    <border>
      <left/>
      <right style="thick">
        <color auto="1"/>
      </right>
      <top/>
      <bottom style="thick">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style="thick">
        <color indexed="64"/>
      </left>
      <right style="thick">
        <color indexed="64"/>
      </right>
      <top/>
      <bottom style="thin">
        <color indexed="64"/>
      </bottom>
      <diagonal/>
    </border>
    <border>
      <left style="thick">
        <color theme="0"/>
      </left>
      <right/>
      <top/>
      <bottom style="thick">
        <color indexed="64"/>
      </bottom>
      <diagonal/>
    </border>
    <border>
      <left/>
      <right style="thick">
        <color theme="0"/>
      </right>
      <top style="thick">
        <color theme="0"/>
      </top>
      <bottom style="thick">
        <color theme="0"/>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indexed="64"/>
      </right>
      <top style="thin">
        <color auto="1"/>
      </top>
      <bottom style="thin">
        <color auto="1"/>
      </bottom>
      <diagonal/>
    </border>
    <border>
      <left/>
      <right/>
      <top/>
      <bottom style="thick">
        <color theme="0"/>
      </bottom>
      <diagonal/>
    </border>
    <border>
      <left/>
      <right/>
      <top style="thick">
        <color theme="0"/>
      </top>
      <bottom style="thick">
        <color theme="0"/>
      </bottom>
      <diagonal/>
    </border>
    <border>
      <left/>
      <right style="thick">
        <color theme="0"/>
      </right>
      <top/>
      <bottom/>
      <diagonal/>
    </border>
    <border>
      <left/>
      <right/>
      <top/>
      <bottom style="thick">
        <color indexed="64"/>
      </bottom>
      <diagonal/>
    </border>
    <border>
      <left/>
      <right style="thick">
        <color theme="0"/>
      </right>
      <top/>
      <bottom style="thick">
        <color indexed="64"/>
      </bottom>
      <diagonal/>
    </border>
    <border>
      <left style="thick">
        <color theme="0"/>
      </left>
      <right style="thick">
        <color auto="1"/>
      </right>
      <top style="thick">
        <color theme="0"/>
      </top>
      <bottom/>
      <diagonal/>
    </border>
    <border>
      <left style="thick">
        <color auto="1"/>
      </left>
      <right style="thick">
        <color theme="0"/>
      </right>
      <top style="thick">
        <color theme="0"/>
      </top>
      <bottom/>
      <diagonal/>
    </border>
    <border>
      <left/>
      <right style="thick">
        <color auto="1"/>
      </right>
      <top style="thick">
        <color theme="0"/>
      </top>
      <bottom/>
      <diagonal/>
    </border>
    <border>
      <left style="thick">
        <color theme="0"/>
      </left>
      <right style="thick">
        <color theme="1"/>
      </right>
      <top style="thick">
        <color theme="1"/>
      </top>
      <bottom style="thick">
        <color theme="1"/>
      </bottom>
      <diagonal/>
    </border>
  </borders>
  <cellStyleXfs count="1">
    <xf numFmtId="0" fontId="0" fillId="0" borderId="0"/>
  </cellStyleXfs>
  <cellXfs count="91">
    <xf numFmtId="0" fontId="0" fillId="0" borderId="0" xfId="0"/>
    <xf numFmtId="0" fontId="0" fillId="3" borderId="0" xfId="0" applyFill="1" applyProtection="1">
      <protection hidden="1"/>
    </xf>
    <xf numFmtId="0" fontId="0" fillId="4" borderId="0" xfId="0" applyFill="1" applyProtection="1">
      <protection hidden="1"/>
    </xf>
    <xf numFmtId="0" fontId="4" fillId="4" borderId="0" xfId="0" applyFont="1" applyFill="1" applyAlignment="1" applyProtection="1">
      <protection hidden="1"/>
    </xf>
    <xf numFmtId="0" fontId="3" fillId="3" borderId="0" xfId="0" applyFont="1" applyFill="1" applyAlignment="1" applyProtection="1">
      <protection hidden="1"/>
    </xf>
    <xf numFmtId="164" fontId="0" fillId="3" borderId="0" xfId="0" applyNumberFormat="1" applyFill="1" applyProtection="1">
      <protection hidden="1"/>
    </xf>
    <xf numFmtId="0" fontId="2" fillId="3" borderId="0" xfId="0" applyFont="1" applyFill="1" applyAlignment="1" applyProtection="1">
      <protection hidden="1"/>
    </xf>
    <xf numFmtId="0" fontId="1" fillId="3" borderId="0" xfId="0" applyFont="1" applyFill="1" applyBorder="1" applyAlignment="1" applyProtection="1">
      <alignment horizontal="center" vertical="center"/>
      <protection hidden="1"/>
    </xf>
    <xf numFmtId="0" fontId="7" fillId="3" borderId="0" xfId="0" applyFont="1" applyFill="1" applyProtection="1">
      <protection hidden="1"/>
    </xf>
    <xf numFmtId="0" fontId="5" fillId="3" borderId="0" xfId="0" applyFont="1" applyFill="1" applyProtection="1">
      <protection hidden="1"/>
    </xf>
    <xf numFmtId="0" fontId="0" fillId="4" borderId="9" xfId="0" applyFill="1" applyBorder="1" applyProtection="1">
      <protection hidden="1"/>
    </xf>
    <xf numFmtId="164" fontId="0" fillId="4" borderId="14" xfId="0" applyNumberFormat="1" applyFill="1" applyBorder="1" applyProtection="1">
      <protection hidden="1"/>
    </xf>
    <xf numFmtId="0" fontId="0" fillId="4" borderId="3" xfId="0" applyFill="1" applyBorder="1" applyProtection="1">
      <protection hidden="1"/>
    </xf>
    <xf numFmtId="164" fontId="0" fillId="4" borderId="4" xfId="0" applyNumberFormat="1" applyFill="1" applyBorder="1" applyProtection="1">
      <protection hidden="1"/>
    </xf>
    <xf numFmtId="0" fontId="0" fillId="4" borderId="10" xfId="0" applyFill="1" applyBorder="1" applyProtection="1">
      <protection hidden="1"/>
    </xf>
    <xf numFmtId="164" fontId="0" fillId="4" borderId="15" xfId="0" applyNumberFormat="1" applyFill="1" applyBorder="1" applyProtection="1">
      <protection hidden="1"/>
    </xf>
    <xf numFmtId="0" fontId="0" fillId="4" borderId="5" xfId="0" applyFill="1" applyBorder="1" applyProtection="1">
      <protection hidden="1"/>
    </xf>
    <xf numFmtId="164" fontId="0" fillId="4" borderId="6" xfId="0" applyNumberFormat="1" applyFill="1" applyBorder="1" applyProtection="1">
      <protection hidden="1"/>
    </xf>
    <xf numFmtId="0" fontId="0" fillId="4" borderId="11" xfId="0" applyFill="1" applyBorder="1" applyProtection="1">
      <protection hidden="1"/>
    </xf>
    <xf numFmtId="164" fontId="0" fillId="4" borderId="16" xfId="0" applyNumberFormat="1" applyFill="1" applyBorder="1" applyProtection="1">
      <protection hidden="1"/>
    </xf>
    <xf numFmtId="0" fontId="0" fillId="4" borderId="7" xfId="0" applyFill="1" applyBorder="1" applyProtection="1">
      <protection hidden="1"/>
    </xf>
    <xf numFmtId="164" fontId="0" fillId="4" borderId="8" xfId="0" applyNumberFormat="1" applyFill="1" applyBorder="1" applyProtection="1">
      <protection hidden="1"/>
    </xf>
    <xf numFmtId="0" fontId="0" fillId="4" borderId="17" xfId="0" applyFill="1" applyBorder="1" applyProtection="1">
      <protection hidden="1"/>
    </xf>
    <xf numFmtId="0" fontId="0" fillId="4" borderId="12" xfId="0" applyFill="1" applyBorder="1" applyProtection="1">
      <protection hidden="1"/>
    </xf>
    <xf numFmtId="0" fontId="0" fillId="4" borderId="13" xfId="0" applyFill="1" applyBorder="1" applyProtection="1">
      <protection hidden="1"/>
    </xf>
    <xf numFmtId="0" fontId="0" fillId="0" borderId="0" xfId="0" applyProtection="1">
      <protection hidden="1"/>
    </xf>
    <xf numFmtId="0" fontId="0" fillId="4" borderId="0" xfId="0" applyNumberFormat="1" applyFill="1" applyBorder="1" applyAlignment="1" applyProtection="1">
      <alignment horizontal="center"/>
      <protection hidden="1"/>
    </xf>
    <xf numFmtId="0" fontId="0" fillId="4" borderId="0" xfId="0" applyFill="1" applyBorder="1" applyAlignment="1" applyProtection="1">
      <alignment horizontal="center"/>
      <protection hidden="1"/>
    </xf>
    <xf numFmtId="164" fontId="0" fillId="4" borderId="0" xfId="0" applyNumberFormat="1" applyFill="1" applyBorder="1" applyAlignment="1" applyProtection="1">
      <alignment horizontal="center"/>
      <protection hidden="1"/>
    </xf>
    <xf numFmtId="0" fontId="0" fillId="4" borderId="0" xfId="0" applyFill="1" applyAlignment="1" applyProtection="1">
      <alignment horizontal="right"/>
      <protection hidden="1"/>
    </xf>
    <xf numFmtId="164" fontId="0" fillId="4" borderId="0" xfId="0" applyNumberFormat="1" applyFill="1" applyProtection="1">
      <protection hidden="1"/>
    </xf>
    <xf numFmtId="14" fontId="0" fillId="4" borderId="0" xfId="0" applyNumberFormat="1" applyFill="1" applyProtection="1">
      <protection hidden="1"/>
    </xf>
    <xf numFmtId="164" fontId="0" fillId="4" borderId="0" xfId="0" applyNumberFormat="1" applyFill="1" applyAlignment="1" applyProtection="1">
      <alignment horizontal="center"/>
      <protection hidden="1"/>
    </xf>
    <xf numFmtId="165" fontId="0" fillId="4" borderId="0" xfId="0" applyNumberFormat="1" applyFill="1" applyAlignment="1" applyProtection="1">
      <alignment horizontal="right"/>
      <protection hidden="1"/>
    </xf>
    <xf numFmtId="0" fontId="0" fillId="4" borderId="0" xfId="0" applyNumberFormat="1" applyFill="1" applyProtection="1">
      <protection hidden="1"/>
    </xf>
    <xf numFmtId="0" fontId="0" fillId="4" borderId="0" xfId="0" applyFill="1" applyAlignment="1" applyProtection="1">
      <protection hidden="1"/>
    </xf>
    <xf numFmtId="0" fontId="5" fillId="0" borderId="0" xfId="0" applyFont="1" applyProtection="1">
      <protection hidden="1"/>
    </xf>
    <xf numFmtId="0" fontId="0" fillId="0" borderId="2" xfId="0" applyBorder="1" applyAlignment="1" applyProtection="1">
      <alignment horizontal="right"/>
      <protection locked="0"/>
    </xf>
    <xf numFmtId="164" fontId="0" fillId="4" borderId="9" xfId="0" applyNumberFormat="1" applyFill="1" applyBorder="1" applyProtection="1">
      <protection hidden="1"/>
    </xf>
    <xf numFmtId="164" fontId="0" fillId="4" borderId="10" xfId="0" applyNumberFormat="1" applyFill="1" applyBorder="1" applyProtection="1">
      <protection hidden="1"/>
    </xf>
    <xf numFmtId="164" fontId="0" fillId="4" borderId="11" xfId="0" applyNumberFormat="1" applyFill="1" applyBorder="1" applyProtection="1">
      <protection hidden="1"/>
    </xf>
    <xf numFmtId="164" fontId="0" fillId="4" borderId="18" xfId="0" applyNumberFormat="1" applyFill="1" applyBorder="1" applyProtection="1">
      <protection hidden="1"/>
    </xf>
    <xf numFmtId="0" fontId="0" fillId="4" borderId="3" xfId="0" applyFill="1" applyBorder="1" applyAlignment="1" applyProtection="1">
      <alignment horizontal="right"/>
      <protection hidden="1"/>
    </xf>
    <xf numFmtId="0" fontId="0" fillId="4" borderId="5" xfId="0" applyFill="1" applyBorder="1" applyAlignment="1" applyProtection="1">
      <alignment horizontal="right"/>
      <protection hidden="1"/>
    </xf>
    <xf numFmtId="0" fontId="0" fillId="4" borderId="7" xfId="0" applyFill="1" applyBorder="1" applyAlignment="1" applyProtection="1">
      <alignment horizontal="right"/>
      <protection hidden="1"/>
    </xf>
    <xf numFmtId="0" fontId="0" fillId="3" borderId="0" xfId="0" applyFill="1" applyAlignment="1" applyProtection="1">
      <alignment horizontal="right"/>
      <protection hidden="1"/>
    </xf>
    <xf numFmtId="0" fontId="0" fillId="3" borderId="21" xfId="0" applyFill="1" applyBorder="1" applyAlignment="1" applyProtection="1">
      <alignment horizontal="right"/>
      <protection locked="0"/>
    </xf>
    <xf numFmtId="14" fontId="0" fillId="3" borderId="22" xfId="0" applyNumberFormat="1" applyFill="1" applyBorder="1" applyAlignment="1" applyProtection="1">
      <alignment horizontal="right"/>
      <protection locked="0"/>
    </xf>
    <xf numFmtId="0" fontId="7" fillId="2" borderId="1" xfId="0" applyFon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164" fontId="0" fillId="4" borderId="0" xfId="0" applyNumberFormat="1" applyFill="1" applyAlignment="1" applyProtection="1">
      <alignment horizontal="center"/>
      <protection hidden="1"/>
    </xf>
    <xf numFmtId="0" fontId="2" fillId="4" borderId="0" xfId="0" applyFont="1" applyFill="1" applyAlignment="1" applyProtection="1">
      <alignment horizontal="center"/>
      <protection hidden="1"/>
    </xf>
    <xf numFmtId="0" fontId="0" fillId="4" borderId="0" xfId="0" applyFill="1" applyBorder="1" applyAlignment="1" applyProtection="1">
      <alignment horizontal="center"/>
      <protection hidden="1"/>
    </xf>
    <xf numFmtId="0" fontId="0" fillId="4" borderId="0" xfId="0" applyFill="1" applyAlignment="1" applyProtection="1">
      <alignment horizontal="center"/>
      <protection hidden="1"/>
    </xf>
    <xf numFmtId="0" fontId="8" fillId="2" borderId="0" xfId="0" applyFont="1" applyFill="1" applyAlignment="1" applyProtection="1">
      <alignment horizontal="center" wrapText="1"/>
      <protection hidden="1"/>
    </xf>
    <xf numFmtId="165" fontId="0" fillId="4" borderId="0" xfId="0" applyNumberFormat="1" applyFill="1" applyAlignment="1" applyProtection="1">
      <alignment horizontal="right"/>
      <protection hidden="1"/>
    </xf>
    <xf numFmtId="0" fontId="3" fillId="2" borderId="0" xfId="0" applyFont="1" applyFill="1" applyAlignment="1" applyProtection="1">
      <alignment horizontal="center"/>
      <protection hidden="1"/>
    </xf>
    <xf numFmtId="0" fontId="6" fillId="4" borderId="0" xfId="0" applyFont="1" applyFill="1" applyAlignment="1" applyProtection="1">
      <alignment horizontal="center"/>
      <protection hidden="1"/>
    </xf>
    <xf numFmtId="0" fontId="2" fillId="3" borderId="23" xfId="0" applyFont="1" applyFill="1" applyBorder="1" applyAlignment="1" applyProtection="1">
      <alignment horizontal="center"/>
      <protection locked="0"/>
    </xf>
    <xf numFmtId="0" fontId="2" fillId="3" borderId="24" xfId="0" applyFont="1" applyFill="1" applyBorder="1" applyAlignment="1" applyProtection="1">
      <alignment horizontal="center"/>
      <protection locked="0"/>
    </xf>
    <xf numFmtId="0" fontId="2" fillId="3" borderId="25" xfId="0" applyFont="1" applyFill="1" applyBorder="1" applyAlignment="1" applyProtection="1">
      <alignment horizontal="center"/>
      <protection locked="0"/>
    </xf>
    <xf numFmtId="0" fontId="1" fillId="2" borderId="0" xfId="0" applyFont="1" applyFill="1" applyBorder="1" applyAlignment="1" applyProtection="1">
      <alignment horizontal="center" vertical="center" wrapText="1"/>
      <protection hidden="1"/>
    </xf>
    <xf numFmtId="0" fontId="0" fillId="3" borderId="26"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0" fillId="3" borderId="28" xfId="0" applyFill="1" applyBorder="1" applyAlignment="1" applyProtection="1">
      <alignment horizontal="center"/>
      <protection locked="0"/>
    </xf>
    <xf numFmtId="0" fontId="0" fillId="3" borderId="0" xfId="0" applyFill="1" applyAlignment="1" applyProtection="1">
      <alignment horizontal="center"/>
      <protection hidden="1"/>
    </xf>
    <xf numFmtId="0" fontId="0" fillId="4" borderId="0" xfId="0" applyFill="1" applyAlignment="1" applyProtection="1">
      <alignment horizontal="left"/>
      <protection hidden="1"/>
    </xf>
    <xf numFmtId="0" fontId="4" fillId="4" borderId="0" xfId="0" applyFont="1" applyFill="1" applyAlignment="1" applyProtection="1">
      <alignment horizontal="center"/>
      <protection hidden="1"/>
    </xf>
    <xf numFmtId="0" fontId="5" fillId="4" borderId="0" xfId="0" applyFont="1" applyFill="1" applyAlignment="1" applyProtection="1">
      <alignment horizontal="left"/>
      <protection hidden="1"/>
    </xf>
    <xf numFmtId="0" fontId="0" fillId="4" borderId="3" xfId="0" applyFill="1" applyBorder="1" applyAlignment="1" applyProtection="1">
      <alignment horizontal="center" vertical="center"/>
      <protection hidden="1"/>
    </xf>
    <xf numFmtId="0" fontId="0" fillId="4" borderId="5" xfId="0" applyFill="1" applyBorder="1" applyAlignment="1" applyProtection="1">
      <alignment horizontal="center" vertical="center"/>
      <protection hidden="1"/>
    </xf>
    <xf numFmtId="0" fontId="0" fillId="4" borderId="7" xfId="0" applyFill="1" applyBorder="1" applyAlignment="1" applyProtection="1">
      <alignment horizontal="center" vertical="center"/>
      <protection hidden="1"/>
    </xf>
    <xf numFmtId="0" fontId="7" fillId="2" borderId="30" xfId="0" applyFont="1" applyFill="1" applyBorder="1" applyAlignment="1" applyProtection="1">
      <alignment horizontal="center" vertical="center"/>
      <protection hidden="1"/>
    </xf>
    <xf numFmtId="0" fontId="7" fillId="2" borderId="20"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protection hidden="1"/>
    </xf>
    <xf numFmtId="0" fontId="7" fillId="2" borderId="19" xfId="0" applyFont="1" applyFill="1" applyBorder="1" applyAlignment="1" applyProtection="1">
      <alignment horizontal="center" vertical="center" wrapText="1"/>
      <protection hidden="1"/>
    </xf>
    <xf numFmtId="14" fontId="7" fillId="3" borderId="0" xfId="0" applyNumberFormat="1" applyFont="1" applyFill="1" applyProtection="1">
      <protection hidden="1"/>
    </xf>
    <xf numFmtId="0" fontId="7" fillId="0" borderId="0" xfId="0" applyFont="1" applyProtection="1">
      <protection hidden="1"/>
    </xf>
    <xf numFmtId="0" fontId="7" fillId="0" borderId="0" xfId="0" applyFont="1" applyFill="1" applyAlignment="1" applyProtection="1">
      <alignment horizontal="center"/>
      <protection hidden="1"/>
    </xf>
    <xf numFmtId="0" fontId="7" fillId="0" borderId="0" xfId="0" applyFont="1" applyFill="1" applyProtection="1">
      <protection hidden="1"/>
    </xf>
    <xf numFmtId="14" fontId="7" fillId="0" borderId="0" xfId="0" applyNumberFormat="1" applyFont="1" applyFill="1" applyProtection="1">
      <protection hidden="1"/>
    </xf>
    <xf numFmtId="0" fontId="7" fillId="0" borderId="0" xfId="0" applyNumberFormat="1" applyFont="1" applyFill="1" applyProtection="1">
      <protection hidden="1"/>
    </xf>
    <xf numFmtId="49" fontId="7" fillId="0" borderId="0" xfId="0" applyNumberFormat="1" applyFont="1" applyFill="1" applyProtection="1">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0" xfId="0" applyFill="1" applyBorder="1" applyProtection="1">
      <protection hidden="1"/>
    </xf>
    <xf numFmtId="0" fontId="1" fillId="2" borderId="34" xfId="0" applyFont="1" applyFill="1" applyBorder="1" applyAlignment="1" applyProtection="1">
      <alignment horizontal="center"/>
      <protection hidden="1"/>
    </xf>
    <xf numFmtId="0" fontId="1" fillId="2" borderId="35" xfId="0" applyFont="1" applyFill="1" applyBorder="1" applyAlignment="1" applyProtection="1">
      <alignment horizontal="center"/>
      <protection hidden="1"/>
    </xf>
    <xf numFmtId="0" fontId="1" fillId="2" borderId="36" xfId="0" applyFont="1" applyFill="1" applyBorder="1" applyAlignment="1" applyProtection="1">
      <alignment horizontal="center"/>
      <protection hidden="1"/>
    </xf>
    <xf numFmtId="0" fontId="7" fillId="2" borderId="37" xfId="0" applyFont="1" applyFill="1" applyBorder="1" applyAlignment="1" applyProtection="1">
      <alignment horizontal="center" vertical="center"/>
      <protection hidden="1"/>
    </xf>
  </cellXfs>
  <cellStyles count="1">
    <cellStyle name="Normal" xfId="0" builtinId="0"/>
  </cellStyles>
  <dxfs count="14">
    <dxf>
      <fill>
        <patternFill>
          <bgColor theme="0"/>
        </patternFill>
      </fill>
    </dxf>
    <dxf>
      <fill>
        <patternFill>
          <bgColor rgb="FFFF0000"/>
        </patternFill>
      </fill>
    </dxf>
    <dxf>
      <font>
        <color theme="0" tint="-0.14996795556505021"/>
      </font>
    </dxf>
    <dxf>
      <font>
        <color theme="0" tint="-0.14996795556505021"/>
      </font>
    </dxf>
    <dxf>
      <font>
        <color theme="0" tint="-0.14996795556505021"/>
      </font>
    </dxf>
    <dxf>
      <fill>
        <patternFill>
          <bgColor rgb="FFFF0000"/>
        </patternFill>
      </fill>
    </dxf>
    <dxf>
      <font>
        <color theme="0" tint="-0.14996795556505021"/>
      </font>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patternFill>
      </fill>
    </dxf>
    <dxf>
      <fill>
        <patternFill>
          <bgColor theme="1"/>
        </patternFill>
      </fill>
    </dxf>
  </dxfs>
  <tableStyles count="0" defaultTableStyle="TableStyleMedium2" defaultPivotStyle="PivotStyleLight16"/>
  <colors>
    <mruColors>
      <color rgb="FF4019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933450</xdr:colOff>
      <xdr:row>2</xdr:row>
      <xdr:rowOff>114300</xdr:rowOff>
    </xdr:from>
    <xdr:to>
      <xdr:col>9</xdr:col>
      <xdr:colOff>504418</xdr:colOff>
      <xdr:row>20</xdr:row>
      <xdr:rowOff>31343</xdr:rowOff>
    </xdr:to>
    <xdr:pic>
      <xdr:nvPicPr>
        <xdr:cNvPr id="2" name="Image 1"/>
        <xdr:cNvPicPr>
          <a:picLocks noChangeAspect="1"/>
        </xdr:cNvPicPr>
      </xdr:nvPicPr>
      <xdr:blipFill>
        <a:blip xmlns:r="http://schemas.openxmlformats.org/officeDocument/2006/relationships" r:embed="rId1"/>
        <a:stretch>
          <a:fillRect/>
        </a:stretch>
      </xdr:blipFill>
      <xdr:spPr>
        <a:xfrm>
          <a:off x="5715000" y="542925"/>
          <a:ext cx="3285718" cy="3384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495300</xdr:colOff>
      <xdr:row>3</xdr:row>
      <xdr:rowOff>12700</xdr:rowOff>
    </xdr:from>
    <xdr:to>
      <xdr:col>12</xdr:col>
      <xdr:colOff>151993</xdr:colOff>
      <xdr:row>20</xdr:row>
      <xdr:rowOff>120243</xdr:rowOff>
    </xdr:to>
    <xdr:pic>
      <xdr:nvPicPr>
        <xdr:cNvPr id="3" name="Image 2"/>
        <xdr:cNvPicPr>
          <a:picLocks noChangeAspect="1"/>
        </xdr:cNvPicPr>
      </xdr:nvPicPr>
      <xdr:blipFill>
        <a:blip xmlns:r="http://schemas.openxmlformats.org/officeDocument/2006/relationships" r:embed="rId1"/>
        <a:stretch>
          <a:fillRect/>
        </a:stretch>
      </xdr:blipFill>
      <xdr:spPr>
        <a:xfrm>
          <a:off x="4314825" y="1012825"/>
          <a:ext cx="3276193" cy="337461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Z99"/>
  <sheetViews>
    <sheetView tabSelected="1" zoomScaleNormal="100" workbookViewId="0">
      <selection activeCell="B4" sqref="B4:D4"/>
    </sheetView>
  </sheetViews>
  <sheetFormatPr baseColWidth="10" defaultColWidth="10.81640625" defaultRowHeight="14.5" x14ac:dyDescent="0.35"/>
  <cols>
    <col min="1" max="1" width="17.26953125" style="25" customWidth="1"/>
    <col min="2" max="2" width="15.81640625" style="25" customWidth="1"/>
    <col min="3" max="3" width="14" style="25" customWidth="1"/>
    <col min="4" max="4" width="10.81640625" style="25"/>
    <col min="5" max="5" width="13.7265625" style="25" customWidth="1"/>
    <col min="6" max="6" width="15.7265625" style="25" customWidth="1"/>
    <col min="7" max="7" width="15.453125" style="25" customWidth="1"/>
    <col min="8" max="8" width="13.7265625" style="25" customWidth="1"/>
    <col min="9" max="9" width="10.81640625" style="25"/>
    <col min="10" max="10" width="15" style="25" customWidth="1"/>
    <col min="11" max="11" width="52.7265625" style="36" customWidth="1"/>
    <col min="12" max="17" width="10.81640625" style="77"/>
    <col min="18" max="18" width="16.26953125" style="77" customWidth="1"/>
    <col min="19" max="21" width="10.81640625" style="77"/>
    <col min="22" max="42" width="10.81640625" style="36"/>
    <col min="43" max="16384" width="10.81640625" style="25"/>
  </cols>
  <sheetData>
    <row r="1" spans="1:52" ht="18.5" x14ac:dyDescent="0.45">
      <c r="A1" s="56" t="s">
        <v>98</v>
      </c>
      <c r="B1" s="56"/>
      <c r="C1" s="56"/>
      <c r="D1" s="56"/>
      <c r="E1" s="56"/>
      <c r="F1" s="56"/>
      <c r="G1" s="56"/>
      <c r="H1" s="56"/>
      <c r="I1" s="4"/>
      <c r="J1" s="4"/>
      <c r="K1" s="9"/>
      <c r="L1" s="8"/>
      <c r="M1" s="8"/>
      <c r="N1" s="8"/>
      <c r="O1" s="8"/>
      <c r="P1" s="8"/>
      <c r="Q1" s="8"/>
      <c r="R1" s="8"/>
      <c r="S1" s="8"/>
      <c r="T1" s="8"/>
      <c r="U1" s="8"/>
      <c r="V1" s="9"/>
      <c r="W1" s="9"/>
      <c r="X1" s="9"/>
      <c r="Y1" s="9"/>
      <c r="Z1" s="9"/>
      <c r="AA1" s="9"/>
      <c r="AB1" s="9"/>
      <c r="AC1" s="9"/>
      <c r="AD1" s="9"/>
      <c r="AE1" s="9"/>
      <c r="AF1" s="9"/>
      <c r="AG1" s="9"/>
      <c r="AH1" s="9"/>
      <c r="AI1" s="9"/>
      <c r="AJ1" s="9"/>
      <c r="AK1" s="9"/>
      <c r="AL1" s="9"/>
      <c r="AM1" s="9"/>
      <c r="AN1" s="9"/>
      <c r="AO1" s="9"/>
      <c r="AP1" s="9"/>
      <c r="AQ1" s="1"/>
      <c r="AR1" s="1"/>
      <c r="AS1" s="1"/>
      <c r="AT1" s="1"/>
      <c r="AU1" s="1"/>
      <c r="AV1" s="1"/>
      <c r="AW1" s="1"/>
      <c r="AX1" s="1"/>
      <c r="AY1" s="1"/>
      <c r="AZ1" s="1"/>
    </row>
    <row r="2" spans="1:52" x14ac:dyDescent="0.35">
      <c r="A2" s="1"/>
      <c r="B2" s="1"/>
      <c r="C2" s="1"/>
      <c r="D2" s="1"/>
      <c r="E2" s="1"/>
      <c r="F2" s="1"/>
      <c r="G2" s="1"/>
      <c r="H2" s="1"/>
      <c r="I2" s="1"/>
      <c r="J2" s="1"/>
      <c r="K2" s="9"/>
      <c r="L2" s="8"/>
      <c r="M2" s="8"/>
      <c r="N2" s="8"/>
      <c r="O2" s="8" t="s">
        <v>0</v>
      </c>
      <c r="P2" s="8">
        <v>2023</v>
      </c>
      <c r="Q2" s="8">
        <v>1</v>
      </c>
      <c r="R2" s="8" t="s">
        <v>1</v>
      </c>
      <c r="S2" s="8">
        <f>IF(O2=$C$7,1,0)</f>
        <v>0</v>
      </c>
      <c r="T2" s="8">
        <v>1</v>
      </c>
      <c r="U2" s="8">
        <f>IF($B$7=T2,T2,0)</f>
        <v>0</v>
      </c>
      <c r="V2" s="9"/>
      <c r="W2" s="9"/>
      <c r="X2" s="9"/>
      <c r="Y2" s="9"/>
      <c r="Z2" s="9"/>
      <c r="AA2" s="9"/>
      <c r="AB2" s="9"/>
      <c r="AC2" s="9"/>
      <c r="AD2" s="9"/>
      <c r="AE2" s="9"/>
      <c r="AF2" s="9"/>
      <c r="AG2" s="9"/>
      <c r="AH2" s="9"/>
      <c r="AI2" s="9"/>
      <c r="AJ2" s="9"/>
      <c r="AK2" s="9"/>
      <c r="AL2" s="9"/>
      <c r="AM2" s="9"/>
      <c r="AN2" s="9"/>
      <c r="AO2" s="9"/>
      <c r="AP2" s="9"/>
      <c r="AQ2" s="1"/>
      <c r="AR2" s="1"/>
      <c r="AS2" s="1"/>
      <c r="AT2" s="1"/>
      <c r="AU2" s="1"/>
      <c r="AV2" s="1"/>
      <c r="AW2" s="1"/>
      <c r="AX2" s="1"/>
      <c r="AY2" s="1"/>
      <c r="AZ2" s="1"/>
    </row>
    <row r="3" spans="1:52" ht="15" thickBot="1" x14ac:dyDescent="0.4">
      <c r="A3" s="51" t="s">
        <v>90</v>
      </c>
      <c r="B3" s="51"/>
      <c r="C3" s="51"/>
      <c r="D3" s="51"/>
      <c r="E3" s="1"/>
      <c r="F3" s="1"/>
      <c r="G3" s="1"/>
      <c r="H3" s="1"/>
      <c r="I3" s="1"/>
      <c r="J3" s="1"/>
      <c r="K3" s="9" t="str">
        <f>IF('2'!I21=1,"La combinaison grade/échelon/chevron n'existe pas"," ")</f>
        <v>La combinaison grade/échelon/chevron n'existe pas</v>
      </c>
      <c r="L3" s="8"/>
      <c r="M3" s="8"/>
      <c r="N3" s="8"/>
      <c r="O3" s="8" t="s">
        <v>2</v>
      </c>
      <c r="P3" s="8">
        <v>2022</v>
      </c>
      <c r="Q3" s="8">
        <v>2</v>
      </c>
      <c r="R3" s="8" t="s">
        <v>3</v>
      </c>
      <c r="S3" s="8">
        <f>IF(O3=$C$7,2,0)</f>
        <v>0</v>
      </c>
      <c r="T3" s="8">
        <v>2</v>
      </c>
      <c r="U3" s="8">
        <f t="shared" ref="U3:U32" si="0">IF($B$7=T3,T3,0)</f>
        <v>0</v>
      </c>
      <c r="V3" s="9"/>
      <c r="W3" s="9"/>
      <c r="X3" s="9"/>
      <c r="Y3" s="9"/>
      <c r="Z3" s="9"/>
      <c r="AA3" s="9"/>
      <c r="AB3" s="9"/>
      <c r="AC3" s="9"/>
      <c r="AD3" s="9"/>
      <c r="AE3" s="9"/>
      <c r="AF3" s="9"/>
      <c r="AG3" s="9"/>
      <c r="AH3" s="9"/>
      <c r="AI3" s="9"/>
      <c r="AJ3" s="9"/>
      <c r="AK3" s="9"/>
      <c r="AL3" s="9"/>
      <c r="AM3" s="9"/>
      <c r="AN3" s="9"/>
      <c r="AO3" s="9"/>
      <c r="AP3" s="9"/>
      <c r="AQ3" s="1"/>
      <c r="AR3" s="1"/>
      <c r="AS3" s="1"/>
      <c r="AT3" s="1"/>
      <c r="AU3" s="1"/>
      <c r="AV3" s="1"/>
      <c r="AW3" s="1"/>
      <c r="AX3" s="1"/>
      <c r="AY3" s="1"/>
      <c r="AZ3" s="1"/>
    </row>
    <row r="4" spans="1:52" ht="15" thickTop="1" x14ac:dyDescent="0.35">
      <c r="A4" s="2" t="s">
        <v>4</v>
      </c>
      <c r="B4" s="58"/>
      <c r="C4" s="59"/>
      <c r="D4" s="60"/>
      <c r="E4" s="61" t="s">
        <v>91</v>
      </c>
      <c r="F4" s="1"/>
      <c r="G4" s="1"/>
      <c r="H4" s="1"/>
      <c r="I4" s="1"/>
      <c r="J4" s="1"/>
      <c r="K4" s="9" t="str">
        <f>IF('2'!I22=1,"Votre ancienneté dans l'échelon/chevron est trop importante"," ")</f>
        <v>Votre ancienneté dans l'échelon/chevron est trop importante</v>
      </c>
      <c r="L4" s="8"/>
      <c r="M4" s="8"/>
      <c r="N4" s="8"/>
      <c r="O4" s="8" t="s">
        <v>5</v>
      </c>
      <c r="P4" s="8">
        <v>2021</v>
      </c>
      <c r="Q4" s="8">
        <v>3</v>
      </c>
      <c r="R4" s="8" t="s">
        <v>6</v>
      </c>
      <c r="S4" s="8">
        <f>IF(O4=$C$7,3,0)</f>
        <v>0</v>
      </c>
      <c r="T4" s="8">
        <v>3</v>
      </c>
      <c r="U4" s="8">
        <f t="shared" si="0"/>
        <v>0</v>
      </c>
      <c r="V4" s="9"/>
      <c r="W4" s="9"/>
      <c r="X4" s="9"/>
      <c r="Y4" s="9"/>
      <c r="Z4" s="9"/>
      <c r="AA4" s="9"/>
      <c r="AB4" s="9"/>
      <c r="AC4" s="9"/>
      <c r="AD4" s="9"/>
      <c r="AE4" s="9"/>
      <c r="AF4" s="9"/>
      <c r="AG4" s="9"/>
      <c r="AH4" s="9"/>
      <c r="AI4" s="9"/>
      <c r="AJ4" s="9"/>
      <c r="AK4" s="9"/>
      <c r="AL4" s="9"/>
      <c r="AM4" s="9"/>
      <c r="AN4" s="9"/>
      <c r="AO4" s="9"/>
      <c r="AP4" s="9"/>
      <c r="AQ4" s="1"/>
      <c r="AR4" s="1"/>
      <c r="AS4" s="1"/>
      <c r="AT4" s="1"/>
      <c r="AU4" s="1"/>
      <c r="AV4" s="1"/>
      <c r="AW4" s="1"/>
      <c r="AX4" s="1"/>
      <c r="AY4" s="1"/>
      <c r="AZ4" s="1"/>
    </row>
    <row r="5" spans="1:52" x14ac:dyDescent="0.35">
      <c r="A5" s="2" t="s">
        <v>7</v>
      </c>
      <c r="B5" s="62"/>
      <c r="C5" s="63"/>
      <c r="D5" s="64"/>
      <c r="E5" s="61"/>
      <c r="F5" s="1"/>
      <c r="G5" s="1"/>
      <c r="H5" s="1"/>
      <c r="I5" s="1"/>
      <c r="J5" s="1"/>
      <c r="K5" s="9" t="e">
        <f>IF('2'!I23=1,"La date ne peut pas être postérieure au 01/07/2023"," ")</f>
        <v>#NUM!</v>
      </c>
      <c r="L5" s="8"/>
      <c r="M5" s="8"/>
      <c r="N5" s="8"/>
      <c r="O5" s="8" t="s">
        <v>8</v>
      </c>
      <c r="P5" s="8">
        <v>2020</v>
      </c>
      <c r="Q5" s="8"/>
      <c r="R5" s="8" t="s">
        <v>9</v>
      </c>
      <c r="S5" s="8">
        <f>IF(O5=$C$7,4,0)</f>
        <v>0</v>
      </c>
      <c r="T5" s="8">
        <v>4</v>
      </c>
      <c r="U5" s="8">
        <f t="shared" si="0"/>
        <v>0</v>
      </c>
      <c r="V5" s="9"/>
      <c r="W5" s="9"/>
      <c r="X5" s="9"/>
      <c r="Y5" s="9"/>
      <c r="Z5" s="9"/>
      <c r="AA5" s="9"/>
      <c r="AB5" s="9"/>
      <c r="AC5" s="9"/>
      <c r="AD5" s="9"/>
      <c r="AE5" s="9"/>
      <c r="AF5" s="9"/>
      <c r="AG5" s="9"/>
      <c r="AH5" s="9"/>
      <c r="AI5" s="9"/>
      <c r="AJ5" s="9"/>
      <c r="AK5" s="9"/>
      <c r="AL5" s="9"/>
      <c r="AM5" s="9"/>
      <c r="AN5" s="9"/>
      <c r="AO5" s="9"/>
      <c r="AP5" s="9"/>
      <c r="AQ5" s="1"/>
      <c r="AR5" s="1"/>
      <c r="AS5" s="1"/>
      <c r="AT5" s="1"/>
      <c r="AU5" s="1"/>
      <c r="AV5" s="1"/>
      <c r="AW5" s="1"/>
      <c r="AX5" s="1"/>
      <c r="AY5" s="1"/>
      <c r="AZ5" s="1"/>
    </row>
    <row r="6" spans="1:52" x14ac:dyDescent="0.35">
      <c r="A6" s="2" t="s">
        <v>10</v>
      </c>
      <c r="B6" s="62"/>
      <c r="C6" s="63"/>
      <c r="D6" s="64"/>
      <c r="E6" s="61"/>
      <c r="F6" s="1"/>
      <c r="G6" s="1"/>
      <c r="H6" s="1"/>
      <c r="I6" s="1"/>
      <c r="J6" s="1"/>
      <c r="K6" s="9"/>
      <c r="L6" s="8"/>
      <c r="M6" s="8"/>
      <c r="N6" s="8"/>
      <c r="O6" s="8" t="s">
        <v>11</v>
      </c>
      <c r="P6" s="8">
        <v>2019</v>
      </c>
      <c r="Q6" s="8"/>
      <c r="R6" s="8" t="s">
        <v>12</v>
      </c>
      <c r="S6" s="8">
        <f>IF(O6=$C$7,5,0)</f>
        <v>0</v>
      </c>
      <c r="T6" s="8">
        <v>5</v>
      </c>
      <c r="U6" s="8">
        <f t="shared" si="0"/>
        <v>0</v>
      </c>
      <c r="V6" s="9"/>
      <c r="W6" s="9"/>
      <c r="X6" s="9"/>
      <c r="Y6" s="9"/>
      <c r="Z6" s="9"/>
      <c r="AA6" s="9"/>
      <c r="AB6" s="9"/>
      <c r="AC6" s="9"/>
      <c r="AD6" s="9"/>
      <c r="AE6" s="9"/>
      <c r="AF6" s="9"/>
      <c r="AG6" s="9"/>
      <c r="AH6" s="9"/>
      <c r="AI6" s="9"/>
      <c r="AJ6" s="9"/>
      <c r="AK6" s="9"/>
      <c r="AL6" s="9"/>
      <c r="AM6" s="9"/>
      <c r="AN6" s="9"/>
      <c r="AO6" s="9"/>
      <c r="AP6" s="9"/>
      <c r="AQ6" s="1"/>
      <c r="AR6" s="1"/>
      <c r="AS6" s="1"/>
      <c r="AT6" s="1"/>
      <c r="AU6" s="1"/>
      <c r="AV6" s="1"/>
      <c r="AW6" s="1"/>
      <c r="AX6" s="1"/>
      <c r="AY6" s="1"/>
      <c r="AZ6" s="1"/>
    </row>
    <row r="7" spans="1:52" ht="15" thickBot="1" x14ac:dyDescent="0.4">
      <c r="A7" s="2" t="s">
        <v>13</v>
      </c>
      <c r="B7" s="46"/>
      <c r="C7" s="47"/>
      <c r="D7" s="37"/>
      <c r="E7" s="61"/>
      <c r="F7" s="1"/>
      <c r="G7" s="1"/>
      <c r="H7" s="1"/>
      <c r="I7" s="1"/>
      <c r="J7" s="1"/>
      <c r="K7" s="9"/>
      <c r="L7" s="8"/>
      <c r="M7" s="8"/>
      <c r="N7" s="8"/>
      <c r="O7" s="8" t="s">
        <v>14</v>
      </c>
      <c r="P7" s="8">
        <v>2018</v>
      </c>
      <c r="Q7" s="8"/>
      <c r="R7" s="8" t="s">
        <v>15</v>
      </c>
      <c r="S7" s="8">
        <f>IF(O7=$C$7,6,0)</f>
        <v>0</v>
      </c>
      <c r="T7" s="8">
        <v>6</v>
      </c>
      <c r="U7" s="8">
        <f t="shared" si="0"/>
        <v>0</v>
      </c>
      <c r="V7" s="9"/>
      <c r="W7" s="9"/>
      <c r="X7" s="9"/>
      <c r="Y7" s="9"/>
      <c r="Z7" s="9"/>
      <c r="AA7" s="9"/>
      <c r="AB7" s="9"/>
      <c r="AC7" s="9"/>
      <c r="AD7" s="9"/>
      <c r="AE7" s="9"/>
      <c r="AF7" s="9"/>
      <c r="AG7" s="9"/>
      <c r="AH7" s="9"/>
      <c r="AI7" s="9"/>
      <c r="AJ7" s="9"/>
      <c r="AK7" s="9"/>
      <c r="AL7" s="9"/>
      <c r="AM7" s="9"/>
      <c r="AN7" s="9"/>
      <c r="AO7" s="9"/>
      <c r="AP7" s="9"/>
      <c r="AQ7" s="1"/>
      <c r="AR7" s="1"/>
      <c r="AS7" s="1"/>
      <c r="AT7" s="1"/>
      <c r="AU7" s="1"/>
      <c r="AV7" s="1"/>
      <c r="AW7" s="1"/>
      <c r="AX7" s="1"/>
      <c r="AY7" s="1"/>
      <c r="AZ7" s="1"/>
    </row>
    <row r="8" spans="1:52" ht="15" thickTop="1" x14ac:dyDescent="0.35">
      <c r="A8" s="66" t="s">
        <v>19</v>
      </c>
      <c r="B8" s="66"/>
      <c r="C8" s="26">
        <f>'2'!L38</f>
        <v>0</v>
      </c>
      <c r="D8" s="27"/>
      <c r="E8" s="7"/>
      <c r="F8" s="1"/>
      <c r="G8" s="1"/>
      <c r="H8" s="1"/>
      <c r="I8" s="1"/>
      <c r="J8" s="1"/>
      <c r="K8" s="9"/>
      <c r="L8" s="8"/>
      <c r="M8" s="8"/>
      <c r="N8" s="8"/>
      <c r="O8" s="8" t="s">
        <v>16</v>
      </c>
      <c r="P8" s="8">
        <v>2017</v>
      </c>
      <c r="Q8" s="8"/>
      <c r="R8" s="8"/>
      <c r="S8" s="8">
        <f>IF(O8=$C$7,7,0)</f>
        <v>0</v>
      </c>
      <c r="T8" s="8">
        <v>7</v>
      </c>
      <c r="U8" s="8">
        <f t="shared" si="0"/>
        <v>0</v>
      </c>
      <c r="V8" s="9"/>
      <c r="W8" s="9"/>
      <c r="X8" s="9"/>
      <c r="Y8" s="9"/>
      <c r="Z8" s="9"/>
      <c r="AA8" s="9"/>
      <c r="AB8" s="9"/>
      <c r="AC8" s="9"/>
      <c r="AD8" s="9"/>
      <c r="AE8" s="9"/>
      <c r="AF8" s="9"/>
      <c r="AG8" s="9"/>
      <c r="AH8" s="9"/>
      <c r="AI8" s="9"/>
      <c r="AJ8" s="9"/>
      <c r="AK8" s="9"/>
      <c r="AL8" s="9"/>
      <c r="AM8" s="9"/>
      <c r="AN8" s="9"/>
      <c r="AO8" s="9"/>
      <c r="AP8" s="9"/>
      <c r="AQ8" s="1"/>
      <c r="AR8" s="1"/>
      <c r="AS8" s="1"/>
      <c r="AT8" s="1"/>
      <c r="AU8" s="1"/>
      <c r="AV8" s="1"/>
      <c r="AW8" s="1"/>
      <c r="AX8" s="1"/>
      <c r="AY8" s="1"/>
      <c r="AZ8" s="1"/>
    </row>
    <row r="9" spans="1:52" x14ac:dyDescent="0.35">
      <c r="A9" s="66" t="s">
        <v>70</v>
      </c>
      <c r="B9" s="66"/>
      <c r="C9" s="28">
        <f>C8*R10</f>
        <v>0</v>
      </c>
      <c r="D9" s="27"/>
      <c r="E9" s="7"/>
      <c r="F9" s="1"/>
      <c r="G9" s="1"/>
      <c r="H9" s="1"/>
      <c r="I9" s="1"/>
      <c r="J9" s="1"/>
      <c r="K9" s="9"/>
      <c r="L9" s="8"/>
      <c r="M9" s="8"/>
      <c r="N9" s="8"/>
      <c r="O9" s="8" t="s">
        <v>17</v>
      </c>
      <c r="P9" s="8">
        <v>2016</v>
      </c>
      <c r="Q9" s="8"/>
      <c r="R9" s="8" t="s">
        <v>46</v>
      </c>
      <c r="S9" s="8">
        <f>IF(O9=$C$7,8,0)</f>
        <v>0</v>
      </c>
      <c r="T9" s="8">
        <v>8</v>
      </c>
      <c r="U9" s="8">
        <f t="shared" si="0"/>
        <v>0</v>
      </c>
      <c r="V9" s="9"/>
      <c r="W9" s="9"/>
      <c r="X9" s="9"/>
      <c r="Y9" s="9"/>
      <c r="Z9" s="9"/>
      <c r="AA9" s="9"/>
      <c r="AB9" s="9"/>
      <c r="AC9" s="9"/>
      <c r="AD9" s="9"/>
      <c r="AE9" s="9"/>
      <c r="AF9" s="9"/>
      <c r="AG9" s="9"/>
      <c r="AH9" s="9"/>
      <c r="AI9" s="9"/>
      <c r="AJ9" s="9"/>
      <c r="AK9" s="9"/>
      <c r="AL9" s="9"/>
      <c r="AM9" s="9"/>
      <c r="AN9" s="9"/>
      <c r="AO9" s="9"/>
      <c r="AP9" s="9"/>
      <c r="AQ9" s="1"/>
      <c r="AR9" s="1"/>
      <c r="AS9" s="1"/>
      <c r="AT9" s="1"/>
      <c r="AU9" s="1"/>
      <c r="AV9" s="1"/>
      <c r="AW9" s="1"/>
      <c r="AX9" s="1"/>
      <c r="AY9" s="1"/>
      <c r="AZ9" s="1"/>
    </row>
    <row r="10" spans="1:52" x14ac:dyDescent="0.35">
      <c r="A10" s="1"/>
      <c r="B10" s="1"/>
      <c r="C10" s="1"/>
      <c r="D10" s="1"/>
      <c r="E10" s="1"/>
      <c r="F10" s="1"/>
      <c r="G10" s="1"/>
      <c r="H10" s="1"/>
      <c r="I10" s="1"/>
      <c r="J10" s="1"/>
      <c r="K10" s="9"/>
      <c r="L10" s="8"/>
      <c r="M10" s="8"/>
      <c r="N10" s="8"/>
      <c r="O10" s="8" t="s">
        <v>18</v>
      </c>
      <c r="P10" s="8">
        <v>2015</v>
      </c>
      <c r="Q10" s="8"/>
      <c r="R10" s="8">
        <f>5907.34/100/12</f>
        <v>4.9227833333333333</v>
      </c>
      <c r="S10" s="8">
        <f>IF(O10=$C$7,9,0)</f>
        <v>0</v>
      </c>
      <c r="T10" s="8">
        <v>9</v>
      </c>
      <c r="U10" s="8">
        <f t="shared" si="0"/>
        <v>0</v>
      </c>
      <c r="V10" s="9"/>
      <c r="W10" s="9"/>
      <c r="X10" s="9"/>
      <c r="Y10" s="9"/>
      <c r="Z10" s="9"/>
      <c r="AA10" s="9"/>
      <c r="AB10" s="9"/>
      <c r="AC10" s="9"/>
      <c r="AD10" s="9"/>
      <c r="AE10" s="9"/>
      <c r="AF10" s="9"/>
      <c r="AG10" s="9"/>
      <c r="AH10" s="9"/>
      <c r="AI10" s="9"/>
      <c r="AJ10" s="9"/>
      <c r="AK10" s="9"/>
      <c r="AL10" s="9"/>
      <c r="AM10" s="9"/>
      <c r="AN10" s="9"/>
      <c r="AO10" s="9"/>
      <c r="AP10" s="9"/>
      <c r="AQ10" s="1"/>
      <c r="AR10" s="1"/>
      <c r="AS10" s="1"/>
      <c r="AT10" s="1"/>
      <c r="AU10" s="1"/>
      <c r="AV10" s="1"/>
      <c r="AW10" s="1"/>
      <c r="AX10" s="1"/>
      <c r="AY10" s="1"/>
      <c r="AZ10" s="1"/>
    </row>
    <row r="11" spans="1:52" x14ac:dyDescent="0.35">
      <c r="A11" s="67" t="s">
        <v>92</v>
      </c>
      <c r="B11" s="67"/>
      <c r="C11" s="67"/>
      <c r="D11" s="3"/>
      <c r="E11" s="1"/>
      <c r="F11" s="1"/>
      <c r="G11" s="1"/>
      <c r="H11" s="1"/>
      <c r="I11" s="1"/>
      <c r="J11" s="1"/>
      <c r="K11" s="9"/>
      <c r="L11" s="8"/>
      <c r="M11" s="8"/>
      <c r="N11" s="8"/>
      <c r="O11" s="8" t="s">
        <v>20</v>
      </c>
      <c r="P11" s="8">
        <v>2014</v>
      </c>
      <c r="Q11" s="8"/>
      <c r="R11" s="8"/>
      <c r="S11" s="8">
        <f>IF(O11=$C$7,10,0)</f>
        <v>0</v>
      </c>
      <c r="T11" s="8">
        <v>10</v>
      </c>
      <c r="U11" s="8">
        <f t="shared" si="0"/>
        <v>0</v>
      </c>
      <c r="V11" s="9"/>
      <c r="W11" s="9"/>
      <c r="X11" s="9"/>
      <c r="Y11" s="9"/>
      <c r="Z11" s="9"/>
      <c r="AA11" s="9"/>
      <c r="AB11" s="9"/>
      <c r="AC11" s="9"/>
      <c r="AD11" s="9"/>
      <c r="AE11" s="9"/>
      <c r="AF11" s="9"/>
      <c r="AG11" s="9"/>
      <c r="AH11" s="9"/>
      <c r="AI11" s="9"/>
      <c r="AJ11" s="9"/>
      <c r="AK11" s="9"/>
      <c r="AL11" s="9"/>
      <c r="AM11" s="9"/>
      <c r="AN11" s="9"/>
      <c r="AO11" s="9"/>
      <c r="AP11" s="9"/>
      <c r="AQ11" s="1"/>
      <c r="AR11" s="1"/>
      <c r="AS11" s="1"/>
      <c r="AT11" s="1"/>
      <c r="AU11" s="1"/>
      <c r="AV11" s="1"/>
      <c r="AW11" s="1"/>
      <c r="AX11" s="1"/>
      <c r="AY11" s="1"/>
      <c r="AZ11" s="1"/>
    </row>
    <row r="12" spans="1:52" x14ac:dyDescent="0.35">
      <c r="A12" s="68" t="s">
        <v>4</v>
      </c>
      <c r="B12" s="68"/>
      <c r="C12" s="67" t="str">
        <f>IF(M22=1,"Conseiller",(IF(M22=2,"Premier Conseiller",IF(M22&gt;2,"Président","FAUX);""FAUX"))))</f>
        <v>FAUX);"FAUX</v>
      </c>
      <c r="D12" s="67"/>
      <c r="E12" s="65" t="str">
        <f>IF(M22=4,"liste d'aptitude L.234-4",IF(OR(M22=5,M22=6),"liste d'aptitude L.234-5"," "))</f>
        <v xml:space="preserve"> </v>
      </c>
      <c r="F12" s="65"/>
      <c r="G12" s="1"/>
      <c r="H12" s="1"/>
      <c r="I12" s="1"/>
      <c r="J12" s="1"/>
      <c r="K12" s="9"/>
      <c r="L12" s="8"/>
      <c r="M12" s="8"/>
      <c r="N12" s="8"/>
      <c r="O12" s="8" t="s">
        <v>21</v>
      </c>
      <c r="P12" s="8" t="s">
        <v>47</v>
      </c>
      <c r="Q12" s="8"/>
      <c r="R12" s="8"/>
      <c r="S12" s="8">
        <f>IF(O12=$C$7,11,0)</f>
        <v>0</v>
      </c>
      <c r="T12" s="8">
        <v>11</v>
      </c>
      <c r="U12" s="8">
        <f t="shared" si="0"/>
        <v>0</v>
      </c>
      <c r="V12" s="9"/>
      <c r="W12" s="9"/>
      <c r="X12" s="9"/>
      <c r="Y12" s="9"/>
      <c r="Z12" s="9"/>
      <c r="AA12" s="9"/>
      <c r="AB12" s="9"/>
      <c r="AC12" s="9"/>
      <c r="AD12" s="9"/>
      <c r="AE12" s="9"/>
      <c r="AF12" s="9"/>
      <c r="AG12" s="9"/>
      <c r="AH12" s="9"/>
      <c r="AI12" s="9"/>
      <c r="AJ12" s="9"/>
      <c r="AK12" s="9"/>
      <c r="AL12" s="9"/>
      <c r="AM12" s="9"/>
      <c r="AN12" s="9"/>
      <c r="AO12" s="9"/>
      <c r="AP12" s="9"/>
      <c r="AQ12" s="1"/>
      <c r="AR12" s="1"/>
      <c r="AS12" s="1"/>
      <c r="AT12" s="1"/>
      <c r="AU12" s="1"/>
      <c r="AV12" s="1"/>
      <c r="AW12" s="1"/>
      <c r="AX12" s="1"/>
      <c r="AY12" s="1"/>
      <c r="AZ12" s="1"/>
    </row>
    <row r="13" spans="1:52" x14ac:dyDescent="0.35">
      <c r="A13" s="68" t="s">
        <v>7</v>
      </c>
      <c r="B13" s="68"/>
      <c r="C13" s="29">
        <f>IF('2'!Z38=50,"provisoire",'2'!Z38)</f>
        <v>0</v>
      </c>
      <c r="D13" s="2"/>
      <c r="E13" s="1"/>
      <c r="F13" s="1"/>
      <c r="G13" s="1"/>
      <c r="H13" s="1"/>
      <c r="I13" s="1"/>
      <c r="J13" s="1"/>
      <c r="K13" s="9"/>
      <c r="L13" s="8"/>
      <c r="M13" s="8"/>
      <c r="N13" s="8"/>
      <c r="O13" s="8" t="s">
        <v>22</v>
      </c>
      <c r="P13" s="8"/>
      <c r="Q13" s="8"/>
      <c r="R13" s="8"/>
      <c r="S13" s="8">
        <f>IF(O13=$C$7,12,0)</f>
        <v>0</v>
      </c>
      <c r="T13" s="8">
        <v>12</v>
      </c>
      <c r="U13" s="8">
        <f t="shared" si="0"/>
        <v>0</v>
      </c>
      <c r="V13" s="9"/>
      <c r="W13" s="9"/>
      <c r="X13" s="9"/>
      <c r="Y13" s="9"/>
      <c r="Z13" s="9"/>
      <c r="AA13" s="9"/>
      <c r="AB13" s="9"/>
      <c r="AC13" s="9"/>
      <c r="AD13" s="9"/>
      <c r="AE13" s="9"/>
      <c r="AF13" s="9"/>
      <c r="AG13" s="9"/>
      <c r="AH13" s="9"/>
      <c r="AI13" s="9"/>
      <c r="AJ13" s="9"/>
      <c r="AK13" s="9"/>
      <c r="AL13" s="9"/>
      <c r="AM13" s="9"/>
      <c r="AN13" s="9"/>
      <c r="AO13" s="9"/>
      <c r="AP13" s="9"/>
      <c r="AQ13" s="1"/>
      <c r="AR13" s="1"/>
      <c r="AS13" s="1"/>
      <c r="AT13" s="1"/>
      <c r="AU13" s="1"/>
      <c r="AV13" s="1"/>
      <c r="AW13" s="1"/>
      <c r="AX13" s="1"/>
      <c r="AY13" s="1"/>
      <c r="AZ13" s="1"/>
    </row>
    <row r="14" spans="1:52" x14ac:dyDescent="0.35">
      <c r="A14" s="68" t="s">
        <v>19</v>
      </c>
      <c r="B14" s="68"/>
      <c r="C14" s="2">
        <f>'2'!T38</f>
        <v>0</v>
      </c>
      <c r="D14" s="2"/>
      <c r="E14" s="1"/>
      <c r="F14" s="1"/>
      <c r="G14" s="1"/>
      <c r="H14" s="1"/>
      <c r="I14" s="1"/>
      <c r="J14" s="1"/>
      <c r="K14" s="9"/>
      <c r="L14" s="8"/>
      <c r="M14" s="8"/>
      <c r="N14" s="8"/>
      <c r="O14" s="8"/>
      <c r="P14" s="8"/>
      <c r="Q14" s="8"/>
      <c r="R14" s="8"/>
      <c r="S14" s="8">
        <f>MAX(S2:S13)</f>
        <v>0</v>
      </c>
      <c r="T14" s="8">
        <v>13</v>
      </c>
      <c r="U14" s="8">
        <f t="shared" si="0"/>
        <v>0</v>
      </c>
      <c r="V14" s="9"/>
      <c r="W14" s="9"/>
      <c r="X14" s="9"/>
      <c r="Y14" s="9"/>
      <c r="Z14" s="9"/>
      <c r="AA14" s="9"/>
      <c r="AB14" s="9"/>
      <c r="AC14" s="9"/>
      <c r="AD14" s="9"/>
      <c r="AE14" s="9"/>
      <c r="AF14" s="9"/>
      <c r="AG14" s="9"/>
      <c r="AH14" s="9"/>
      <c r="AI14" s="9"/>
      <c r="AJ14" s="9"/>
      <c r="AK14" s="9"/>
      <c r="AL14" s="9"/>
      <c r="AM14" s="9"/>
      <c r="AN14" s="9"/>
      <c r="AO14" s="9"/>
      <c r="AP14" s="9"/>
      <c r="AQ14" s="1"/>
      <c r="AR14" s="1"/>
      <c r="AS14" s="1"/>
      <c r="AT14" s="1"/>
      <c r="AU14" s="1"/>
      <c r="AV14" s="1"/>
      <c r="AW14" s="1"/>
      <c r="AX14" s="1"/>
      <c r="AY14" s="1"/>
      <c r="AZ14" s="1"/>
    </row>
    <row r="15" spans="1:52" x14ac:dyDescent="0.35">
      <c r="A15" s="66" t="s">
        <v>70</v>
      </c>
      <c r="B15" s="66"/>
      <c r="C15" s="30">
        <f>C14*R10</f>
        <v>0</v>
      </c>
      <c r="D15" s="2"/>
      <c r="E15" s="1"/>
      <c r="F15" s="1"/>
      <c r="G15" s="1"/>
      <c r="H15" s="1"/>
      <c r="I15" s="1"/>
      <c r="J15" s="1"/>
      <c r="K15" s="9"/>
      <c r="L15" s="8"/>
      <c r="M15" s="8" t="s">
        <v>4</v>
      </c>
      <c r="N15" s="8" t="s">
        <v>10</v>
      </c>
      <c r="O15" s="8"/>
      <c r="P15" s="8"/>
      <c r="Q15" s="8"/>
      <c r="R15" s="8"/>
      <c r="S15" s="76" t="e">
        <f>DATE(D7,S14,U33)</f>
        <v>#NUM!</v>
      </c>
      <c r="T15" s="8">
        <v>14</v>
      </c>
      <c r="U15" s="8">
        <f t="shared" si="0"/>
        <v>0</v>
      </c>
      <c r="V15" s="9"/>
      <c r="W15" s="9"/>
      <c r="X15" s="9"/>
      <c r="Y15" s="9"/>
      <c r="Z15" s="9"/>
      <c r="AA15" s="9"/>
      <c r="AB15" s="9"/>
      <c r="AC15" s="9"/>
      <c r="AD15" s="9"/>
      <c r="AE15" s="9"/>
      <c r="AF15" s="9"/>
      <c r="AG15" s="9"/>
      <c r="AH15" s="9"/>
      <c r="AI15" s="9"/>
      <c r="AJ15" s="9"/>
      <c r="AK15" s="9"/>
      <c r="AL15" s="9"/>
      <c r="AM15" s="9"/>
      <c r="AN15" s="9"/>
      <c r="AO15" s="9"/>
      <c r="AP15" s="9"/>
      <c r="AQ15" s="1"/>
      <c r="AR15" s="1"/>
      <c r="AS15" s="1"/>
      <c r="AT15" s="1"/>
      <c r="AU15" s="1"/>
      <c r="AV15" s="1"/>
      <c r="AW15" s="1"/>
      <c r="AX15" s="1"/>
      <c r="AY15" s="1"/>
      <c r="AZ15" s="1"/>
    </row>
    <row r="16" spans="1:52" x14ac:dyDescent="0.35">
      <c r="A16" s="1"/>
      <c r="B16" s="1"/>
      <c r="C16" s="1"/>
      <c r="D16" s="1"/>
      <c r="E16" s="1"/>
      <c r="F16" s="1"/>
      <c r="G16" s="1"/>
      <c r="H16" s="1"/>
      <c r="I16" s="1"/>
      <c r="J16" s="1"/>
      <c r="K16" s="9"/>
      <c r="L16" s="8" t="s">
        <v>24</v>
      </c>
      <c r="M16" s="8">
        <f>IF($B$4=R2,1,0)</f>
        <v>0</v>
      </c>
      <c r="N16" s="8">
        <v>0</v>
      </c>
      <c r="O16" s="8">
        <f>M16*100+$B$5*10+N16</f>
        <v>0</v>
      </c>
      <c r="P16" s="8"/>
      <c r="Q16" s="8"/>
      <c r="R16" s="8"/>
      <c r="S16" s="8"/>
      <c r="T16" s="8">
        <v>15</v>
      </c>
      <c r="U16" s="8">
        <f t="shared" si="0"/>
        <v>0</v>
      </c>
      <c r="V16" s="9"/>
      <c r="W16" s="9"/>
      <c r="X16" s="9"/>
      <c r="Y16" s="9"/>
      <c r="Z16" s="9"/>
      <c r="AA16" s="9"/>
      <c r="AB16" s="9"/>
      <c r="AC16" s="9"/>
      <c r="AD16" s="9"/>
      <c r="AE16" s="9"/>
      <c r="AF16" s="9"/>
      <c r="AG16" s="9"/>
      <c r="AH16" s="9"/>
      <c r="AI16" s="9"/>
      <c r="AJ16" s="9"/>
      <c r="AK16" s="9"/>
      <c r="AL16" s="9"/>
      <c r="AM16" s="9"/>
      <c r="AN16" s="9"/>
      <c r="AO16" s="9"/>
      <c r="AP16" s="9"/>
      <c r="AQ16" s="1"/>
      <c r="AR16" s="1"/>
      <c r="AS16" s="1"/>
      <c r="AT16" s="1"/>
      <c r="AU16" s="1"/>
      <c r="AV16" s="1"/>
      <c r="AW16" s="1"/>
      <c r="AX16" s="1"/>
      <c r="AY16" s="1"/>
      <c r="AZ16" s="1"/>
    </row>
    <row r="17" spans="1:52" x14ac:dyDescent="0.35">
      <c r="A17" s="51" t="s">
        <v>23</v>
      </c>
      <c r="B17" s="51"/>
      <c r="C17" s="51"/>
      <c r="D17" s="6"/>
      <c r="E17" s="1"/>
      <c r="F17" s="1"/>
      <c r="G17" s="1"/>
      <c r="H17" s="1"/>
      <c r="I17" s="1"/>
      <c r="J17" s="1"/>
      <c r="K17" s="9"/>
      <c r="L17" s="8" t="s">
        <v>25</v>
      </c>
      <c r="M17" s="8">
        <f>IF($B$4=R3,2,0)</f>
        <v>0</v>
      </c>
      <c r="N17" s="8">
        <f>IF(B5&gt;5,B6,0)</f>
        <v>0</v>
      </c>
      <c r="O17" s="8">
        <f>M17*100+$B$5*10+N17</f>
        <v>0</v>
      </c>
      <c r="P17" s="8"/>
      <c r="Q17" s="8"/>
      <c r="R17" s="8"/>
      <c r="S17" s="8"/>
      <c r="T17" s="8">
        <v>16</v>
      </c>
      <c r="U17" s="8">
        <f t="shared" si="0"/>
        <v>0</v>
      </c>
      <c r="V17" s="9"/>
      <c r="W17" s="9"/>
      <c r="X17" s="9"/>
      <c r="Y17" s="9"/>
      <c r="Z17" s="9"/>
      <c r="AA17" s="9"/>
      <c r="AB17" s="9"/>
      <c r="AC17" s="9"/>
      <c r="AD17" s="9"/>
      <c r="AE17" s="9"/>
      <c r="AF17" s="9"/>
      <c r="AG17" s="9"/>
      <c r="AH17" s="9"/>
      <c r="AI17" s="9"/>
      <c r="AJ17" s="9"/>
      <c r="AK17" s="9"/>
      <c r="AL17" s="9"/>
      <c r="AM17" s="9"/>
      <c r="AN17" s="9"/>
      <c r="AO17" s="9"/>
      <c r="AP17" s="9"/>
      <c r="AQ17" s="1"/>
      <c r="AR17" s="1"/>
      <c r="AS17" s="1"/>
      <c r="AT17" s="1"/>
      <c r="AU17" s="1"/>
      <c r="AV17" s="1"/>
      <c r="AW17" s="1"/>
      <c r="AX17" s="1"/>
      <c r="AY17" s="1"/>
      <c r="AZ17" s="1"/>
    </row>
    <row r="18" spans="1:52" x14ac:dyDescent="0.35">
      <c r="A18" s="2" t="s">
        <v>68</v>
      </c>
      <c r="B18" s="31"/>
      <c r="C18" s="31">
        <f>'2'!V38</f>
        <v>0</v>
      </c>
      <c r="D18" s="1"/>
      <c r="E18" s="1"/>
      <c r="F18" s="1"/>
      <c r="G18" s="1"/>
      <c r="H18" s="1"/>
      <c r="I18" s="1"/>
      <c r="J18" s="1"/>
      <c r="K18" s="9"/>
      <c r="L18" s="8" t="s">
        <v>26</v>
      </c>
      <c r="M18" s="8">
        <f>IF($B$4=R4,3,0)</f>
        <v>0</v>
      </c>
      <c r="N18" s="8">
        <f>IF(B5&gt;1,B6,0)</f>
        <v>0</v>
      </c>
      <c r="O18" s="8">
        <f>M18*100+$B$5*10+N18</f>
        <v>0</v>
      </c>
      <c r="P18" s="8"/>
      <c r="Q18" s="8"/>
      <c r="R18" s="8"/>
      <c r="S18" s="8"/>
      <c r="T18" s="8">
        <v>17</v>
      </c>
      <c r="U18" s="8">
        <f t="shared" si="0"/>
        <v>0</v>
      </c>
      <c r="V18" s="9"/>
      <c r="W18" s="9"/>
      <c r="X18" s="9"/>
      <c r="Y18" s="9"/>
      <c r="Z18" s="9"/>
      <c r="AA18" s="9"/>
      <c r="AB18" s="9"/>
      <c r="AC18" s="9"/>
      <c r="AD18" s="9"/>
      <c r="AE18" s="9"/>
      <c r="AF18" s="9"/>
      <c r="AG18" s="9"/>
      <c r="AH18" s="9"/>
      <c r="AI18" s="9"/>
      <c r="AJ18" s="9"/>
      <c r="AK18" s="9"/>
      <c r="AL18" s="9"/>
      <c r="AM18" s="9"/>
      <c r="AN18" s="9"/>
      <c r="AO18" s="9"/>
      <c r="AP18" s="9"/>
      <c r="AQ18" s="1"/>
      <c r="AR18" s="1"/>
      <c r="AS18" s="1"/>
      <c r="AT18" s="1"/>
      <c r="AU18" s="1"/>
      <c r="AV18" s="1"/>
      <c r="AW18" s="1"/>
      <c r="AX18" s="1"/>
      <c r="AY18" s="1"/>
      <c r="AZ18" s="1"/>
    </row>
    <row r="19" spans="1:52" x14ac:dyDescent="0.35">
      <c r="A19" s="2" t="s">
        <v>7</v>
      </c>
      <c r="B19" s="2"/>
      <c r="C19" s="2">
        <f>'2'!AB38</f>
        <v>0</v>
      </c>
      <c r="D19" s="1"/>
      <c r="E19" s="1"/>
      <c r="F19" s="1"/>
      <c r="G19" s="1"/>
      <c r="H19" s="1"/>
      <c r="I19" s="1"/>
      <c r="J19" s="1"/>
      <c r="K19" s="9"/>
      <c r="L19" s="8" t="s">
        <v>27</v>
      </c>
      <c r="M19" s="8">
        <f>IF($B$4=R5,4,0)</f>
        <v>0</v>
      </c>
      <c r="N19" s="8">
        <f>$B$6</f>
        <v>0</v>
      </c>
      <c r="O19" s="8">
        <f>M19*100+N19</f>
        <v>0</v>
      </c>
      <c r="P19" s="8"/>
      <c r="Q19" s="8"/>
      <c r="R19" s="8"/>
      <c r="S19" s="8"/>
      <c r="T19" s="8">
        <v>18</v>
      </c>
      <c r="U19" s="8">
        <f t="shared" si="0"/>
        <v>0</v>
      </c>
      <c r="V19" s="9"/>
      <c r="W19" s="9"/>
      <c r="X19" s="9"/>
      <c r="Y19" s="9"/>
      <c r="Z19" s="9"/>
      <c r="AA19" s="9"/>
      <c r="AB19" s="9"/>
      <c r="AC19" s="9"/>
      <c r="AD19" s="9"/>
      <c r="AE19" s="9"/>
      <c r="AF19" s="9"/>
      <c r="AG19" s="9"/>
      <c r="AH19" s="9"/>
      <c r="AI19" s="9"/>
      <c r="AJ19" s="9"/>
      <c r="AK19" s="9"/>
      <c r="AL19" s="9"/>
      <c r="AM19" s="9"/>
      <c r="AN19" s="9"/>
      <c r="AO19" s="9"/>
      <c r="AP19" s="9"/>
      <c r="AQ19" s="1"/>
      <c r="AR19" s="1"/>
      <c r="AS19" s="1"/>
      <c r="AT19" s="1"/>
      <c r="AU19" s="1"/>
      <c r="AV19" s="1"/>
      <c r="AW19" s="1"/>
      <c r="AX19" s="1"/>
      <c r="AY19" s="1"/>
      <c r="AZ19" s="1"/>
    </row>
    <row r="20" spans="1:52" x14ac:dyDescent="0.35">
      <c r="A20" s="2" t="s">
        <v>19</v>
      </c>
      <c r="B20" s="2"/>
      <c r="C20" s="2">
        <f>'2'!AD38</f>
        <v>0</v>
      </c>
      <c r="D20" s="1"/>
      <c r="E20" s="1"/>
      <c r="F20" s="1"/>
      <c r="G20" s="1"/>
      <c r="H20" s="1"/>
      <c r="I20" s="1"/>
      <c r="J20" s="1"/>
      <c r="K20" s="9"/>
      <c r="L20" s="8" t="s">
        <v>28</v>
      </c>
      <c r="M20" s="8">
        <f>IF($B$4=R6,5,0)</f>
        <v>0</v>
      </c>
      <c r="N20" s="8">
        <f>$B$6</f>
        <v>0</v>
      </c>
      <c r="O20" s="8">
        <f>M20*100+N20</f>
        <v>0</v>
      </c>
      <c r="P20" s="8"/>
      <c r="Q20" s="8"/>
      <c r="R20" s="8"/>
      <c r="S20" s="8"/>
      <c r="T20" s="8">
        <v>19</v>
      </c>
      <c r="U20" s="8">
        <f t="shared" si="0"/>
        <v>0</v>
      </c>
      <c r="V20" s="9"/>
      <c r="W20" s="9"/>
      <c r="X20" s="9"/>
      <c r="Y20" s="9"/>
      <c r="Z20" s="9"/>
      <c r="AA20" s="9"/>
      <c r="AB20" s="9"/>
      <c r="AC20" s="9"/>
      <c r="AD20" s="9"/>
      <c r="AE20" s="9"/>
      <c r="AF20" s="9"/>
      <c r="AG20" s="9"/>
      <c r="AH20" s="9"/>
      <c r="AI20" s="9"/>
      <c r="AJ20" s="9"/>
      <c r="AK20" s="9"/>
      <c r="AL20" s="9"/>
      <c r="AM20" s="9"/>
      <c r="AN20" s="9"/>
      <c r="AO20" s="9"/>
      <c r="AP20" s="9"/>
      <c r="AQ20" s="1"/>
      <c r="AR20" s="1"/>
      <c r="AS20" s="1"/>
      <c r="AT20" s="1"/>
      <c r="AU20" s="1"/>
      <c r="AV20" s="1"/>
      <c r="AW20" s="1"/>
      <c r="AX20" s="1"/>
      <c r="AY20" s="1"/>
      <c r="AZ20" s="1"/>
    </row>
    <row r="21" spans="1:52" x14ac:dyDescent="0.35">
      <c r="A21" s="66" t="s">
        <v>70</v>
      </c>
      <c r="B21" s="66"/>
      <c r="C21" s="30">
        <f>C20*R10</f>
        <v>0</v>
      </c>
      <c r="D21" s="1"/>
      <c r="E21" s="1"/>
      <c r="F21" s="1"/>
      <c r="G21" s="1"/>
      <c r="H21" s="1"/>
      <c r="I21" s="1"/>
      <c r="J21" s="1"/>
      <c r="K21" s="9"/>
      <c r="L21" s="8" t="s">
        <v>31</v>
      </c>
      <c r="M21" s="8">
        <f>IF($B$4=R7,6,0)</f>
        <v>0</v>
      </c>
      <c r="N21" s="8">
        <f>$B$6</f>
        <v>0</v>
      </c>
      <c r="O21" s="8">
        <f>M21*100+N21</f>
        <v>0</v>
      </c>
      <c r="P21" s="8"/>
      <c r="Q21" s="8"/>
      <c r="R21" s="8"/>
      <c r="S21" s="8"/>
      <c r="T21" s="8">
        <v>20</v>
      </c>
      <c r="U21" s="8">
        <f t="shared" si="0"/>
        <v>0</v>
      </c>
      <c r="V21" s="9"/>
      <c r="W21" s="9"/>
      <c r="X21" s="9"/>
      <c r="Y21" s="9"/>
      <c r="Z21" s="9"/>
      <c r="AA21" s="9"/>
      <c r="AB21" s="9"/>
      <c r="AC21" s="9"/>
      <c r="AD21" s="9"/>
      <c r="AE21" s="9"/>
      <c r="AF21" s="9"/>
      <c r="AG21" s="9"/>
      <c r="AH21" s="9"/>
      <c r="AI21" s="9"/>
      <c r="AJ21" s="9"/>
      <c r="AK21" s="9"/>
      <c r="AL21" s="9"/>
      <c r="AM21" s="9"/>
      <c r="AN21" s="9"/>
      <c r="AO21" s="9"/>
      <c r="AP21" s="9"/>
      <c r="AQ21" s="1"/>
      <c r="AR21" s="1"/>
      <c r="AS21" s="1"/>
      <c r="AT21" s="1"/>
      <c r="AU21" s="1"/>
      <c r="AV21" s="1"/>
      <c r="AW21" s="1"/>
      <c r="AX21" s="1"/>
      <c r="AY21" s="1"/>
      <c r="AZ21" s="1"/>
    </row>
    <row r="22" spans="1:52" x14ac:dyDescent="0.35">
      <c r="A22" s="1"/>
      <c r="B22" s="1"/>
      <c r="C22" s="5"/>
      <c r="D22" s="1"/>
      <c r="E22" s="1"/>
      <c r="F22" s="1"/>
      <c r="G22" s="1"/>
      <c r="H22" s="1"/>
      <c r="I22" s="1"/>
      <c r="J22" s="1"/>
      <c r="K22" s="9"/>
      <c r="L22" s="8"/>
      <c r="M22" s="8">
        <f>MAX(M16:M21)</f>
        <v>0</v>
      </c>
      <c r="N22" s="8">
        <f>$B$6</f>
        <v>0</v>
      </c>
      <c r="O22" s="8">
        <f>MAX(O16:O21)</f>
        <v>0</v>
      </c>
      <c r="P22" s="8"/>
      <c r="Q22" s="8"/>
      <c r="R22" s="8"/>
      <c r="S22" s="8"/>
      <c r="T22" s="8">
        <v>21</v>
      </c>
      <c r="U22" s="8">
        <f t="shared" si="0"/>
        <v>0</v>
      </c>
      <c r="V22" s="9"/>
      <c r="W22" s="9"/>
      <c r="X22" s="9"/>
      <c r="Y22" s="9"/>
      <c r="Z22" s="9"/>
      <c r="AA22" s="9"/>
      <c r="AB22" s="9"/>
      <c r="AC22" s="9"/>
      <c r="AD22" s="9"/>
      <c r="AE22" s="9"/>
      <c r="AF22" s="9"/>
      <c r="AG22" s="9"/>
      <c r="AH22" s="9"/>
      <c r="AI22" s="9"/>
      <c r="AJ22" s="9"/>
      <c r="AK22" s="9"/>
      <c r="AL22" s="9"/>
      <c r="AM22" s="9"/>
      <c r="AN22" s="9"/>
      <c r="AO22" s="9"/>
      <c r="AP22" s="9"/>
      <c r="AQ22" s="1"/>
      <c r="AR22" s="1"/>
      <c r="AS22" s="1"/>
      <c r="AT22" s="1"/>
      <c r="AU22" s="1"/>
      <c r="AV22" s="1"/>
      <c r="AW22" s="1"/>
      <c r="AX22" s="1"/>
      <c r="AY22" s="1"/>
      <c r="AZ22" s="1"/>
    </row>
    <row r="23" spans="1:52" x14ac:dyDescent="0.35">
      <c r="A23" s="51" t="s">
        <v>71</v>
      </c>
      <c r="B23" s="51"/>
      <c r="C23" s="51"/>
      <c r="D23" s="1"/>
      <c r="E23" s="51" t="s">
        <v>40</v>
      </c>
      <c r="F23" s="51"/>
      <c r="G23" s="51"/>
      <c r="H23" s="51"/>
      <c r="I23" s="1"/>
      <c r="J23" s="1"/>
      <c r="K23" s="9"/>
      <c r="L23" s="8"/>
      <c r="M23" s="8"/>
      <c r="N23" s="8"/>
      <c r="O23" s="8"/>
      <c r="P23" s="8"/>
      <c r="Q23" s="8"/>
      <c r="R23" s="8"/>
      <c r="S23" s="8"/>
      <c r="T23" s="8">
        <v>22</v>
      </c>
      <c r="U23" s="8">
        <f t="shared" si="0"/>
        <v>0</v>
      </c>
      <c r="V23" s="9"/>
      <c r="W23" s="9"/>
      <c r="X23" s="9"/>
      <c r="Y23" s="9"/>
      <c r="Z23" s="9"/>
      <c r="AA23" s="9"/>
      <c r="AB23" s="9"/>
      <c r="AC23" s="9"/>
      <c r="AD23" s="9"/>
      <c r="AE23" s="9"/>
      <c r="AF23" s="9"/>
      <c r="AG23" s="9"/>
      <c r="AH23" s="9"/>
      <c r="AI23" s="9"/>
      <c r="AJ23" s="9"/>
      <c r="AK23" s="9"/>
      <c r="AL23" s="9"/>
      <c r="AM23" s="9"/>
      <c r="AN23" s="9"/>
      <c r="AO23" s="9"/>
      <c r="AP23" s="9"/>
      <c r="AQ23" s="1"/>
      <c r="AR23" s="1"/>
      <c r="AS23" s="1"/>
      <c r="AT23" s="1"/>
      <c r="AU23" s="1"/>
      <c r="AV23" s="1"/>
      <c r="AW23" s="1"/>
      <c r="AX23" s="1"/>
      <c r="AY23" s="1"/>
      <c r="AZ23" s="1"/>
    </row>
    <row r="24" spans="1:52" x14ac:dyDescent="0.35">
      <c r="A24" s="2"/>
      <c r="B24" s="49" t="s">
        <v>29</v>
      </c>
      <c r="C24" s="49" t="s">
        <v>30</v>
      </c>
      <c r="D24" s="1"/>
      <c r="E24" s="57" t="s">
        <v>93</v>
      </c>
      <c r="F24" s="57"/>
      <c r="G24" s="57"/>
      <c r="H24" s="57"/>
      <c r="I24" s="1"/>
      <c r="J24" s="1"/>
      <c r="K24" s="9"/>
      <c r="L24" s="8"/>
      <c r="M24" s="8"/>
      <c r="N24" s="8"/>
      <c r="O24" s="8"/>
      <c r="P24" s="8"/>
      <c r="Q24" s="8"/>
      <c r="R24" s="8"/>
      <c r="S24" s="8"/>
      <c r="T24" s="8">
        <v>23</v>
      </c>
      <c r="U24" s="8">
        <f t="shared" si="0"/>
        <v>0</v>
      </c>
      <c r="V24" s="9"/>
      <c r="W24" s="9"/>
      <c r="X24" s="9"/>
      <c r="Y24" s="9"/>
      <c r="Z24" s="9"/>
      <c r="AA24" s="9"/>
      <c r="AB24" s="9"/>
      <c r="AC24" s="9"/>
      <c r="AD24" s="9"/>
      <c r="AE24" s="9"/>
      <c r="AF24" s="9"/>
      <c r="AG24" s="9"/>
      <c r="AH24" s="9"/>
      <c r="AI24" s="9"/>
      <c r="AJ24" s="9"/>
      <c r="AK24" s="9"/>
      <c r="AL24" s="9"/>
      <c r="AM24" s="9"/>
      <c r="AN24" s="9"/>
      <c r="AO24" s="9"/>
      <c r="AP24" s="9"/>
      <c r="AQ24" s="1"/>
      <c r="AR24" s="1"/>
      <c r="AS24" s="1"/>
      <c r="AT24" s="1"/>
      <c r="AU24" s="1"/>
      <c r="AV24" s="1"/>
      <c r="AW24" s="1"/>
      <c r="AX24" s="1"/>
      <c r="AY24" s="1"/>
      <c r="AZ24" s="1"/>
    </row>
    <row r="25" spans="1:52" x14ac:dyDescent="0.35">
      <c r="A25" s="33" t="s">
        <v>67</v>
      </c>
      <c r="B25" s="32" t="e">
        <f>SUM('simulateur 2023-2033'!D3:D8)</f>
        <v>#VALUE!</v>
      </c>
      <c r="C25" s="32" t="e">
        <f>SUM('simulateur 2023-2033'!F3:F8)</f>
        <v>#VALUE!</v>
      </c>
      <c r="D25" s="5"/>
      <c r="E25" s="55">
        <v>45108</v>
      </c>
      <c r="F25" s="55"/>
      <c r="G25" s="50" t="e">
        <f>'simulateur 2023-2033'!D3</f>
        <v>#VALUE!</v>
      </c>
      <c r="H25" s="50"/>
      <c r="I25" s="1"/>
      <c r="J25" s="1"/>
      <c r="K25" s="9"/>
      <c r="L25" s="8"/>
      <c r="M25" s="8"/>
      <c r="N25" s="8"/>
      <c r="O25" s="8"/>
      <c r="P25" s="8"/>
      <c r="Q25" s="8"/>
      <c r="R25" s="8"/>
      <c r="S25" s="8"/>
      <c r="T25" s="8">
        <v>24</v>
      </c>
      <c r="U25" s="8">
        <f t="shared" si="0"/>
        <v>0</v>
      </c>
      <c r="V25" s="9"/>
      <c r="W25" s="9"/>
      <c r="X25" s="9"/>
      <c r="Y25" s="9"/>
      <c r="Z25" s="9"/>
      <c r="AA25" s="9"/>
      <c r="AB25" s="9"/>
      <c r="AC25" s="9"/>
      <c r="AD25" s="9"/>
      <c r="AE25" s="9"/>
      <c r="AF25" s="9"/>
      <c r="AG25" s="9"/>
      <c r="AH25" s="9"/>
      <c r="AI25" s="9"/>
      <c r="AJ25" s="9"/>
      <c r="AK25" s="9"/>
      <c r="AL25" s="9"/>
      <c r="AM25" s="9"/>
      <c r="AN25" s="9"/>
      <c r="AO25" s="9"/>
      <c r="AP25" s="9"/>
      <c r="AQ25" s="1"/>
      <c r="AR25" s="1"/>
      <c r="AS25" s="1"/>
      <c r="AT25" s="1"/>
      <c r="AU25" s="1"/>
      <c r="AV25" s="1"/>
      <c r="AW25" s="1"/>
      <c r="AX25" s="1"/>
      <c r="AY25" s="1"/>
      <c r="AZ25" s="1"/>
    </row>
    <row r="26" spans="1:52" x14ac:dyDescent="0.35">
      <c r="A26" s="34">
        <v>2024</v>
      </c>
      <c r="B26" s="32" t="e">
        <f>SUM('simulateur 2023-2033'!D9:D20)</f>
        <v>#VALUE!</v>
      </c>
      <c r="C26" s="32" t="e">
        <f>SUM('simulateur 2023-2033'!F9:F20)</f>
        <v>#VALUE!</v>
      </c>
      <c r="D26" s="5"/>
      <c r="E26" s="55">
        <v>45139</v>
      </c>
      <c r="F26" s="55"/>
      <c r="G26" s="50" t="e">
        <f>'simulateur 2023-2033'!D4</f>
        <v>#VALUE!</v>
      </c>
      <c r="H26" s="50"/>
      <c r="I26" s="1"/>
      <c r="J26" s="1"/>
      <c r="K26" s="9"/>
      <c r="L26" s="8"/>
      <c r="M26" s="8"/>
      <c r="N26" s="8"/>
      <c r="O26" s="8"/>
      <c r="P26" s="8"/>
      <c r="Q26" s="8"/>
      <c r="R26" s="8"/>
      <c r="S26" s="8"/>
      <c r="T26" s="8">
        <v>25</v>
      </c>
      <c r="U26" s="8">
        <f t="shared" si="0"/>
        <v>0</v>
      </c>
      <c r="V26" s="9"/>
      <c r="W26" s="9"/>
      <c r="X26" s="9"/>
      <c r="Y26" s="9"/>
      <c r="Z26" s="9"/>
      <c r="AA26" s="9"/>
      <c r="AB26" s="9"/>
      <c r="AC26" s="9"/>
      <c r="AD26" s="9"/>
      <c r="AE26" s="9"/>
      <c r="AF26" s="9"/>
      <c r="AG26" s="9"/>
      <c r="AH26" s="9"/>
      <c r="AI26" s="9"/>
      <c r="AJ26" s="9"/>
      <c r="AK26" s="9"/>
      <c r="AL26" s="9"/>
      <c r="AM26" s="9"/>
      <c r="AN26" s="9"/>
      <c r="AO26" s="9"/>
      <c r="AP26" s="9"/>
      <c r="AQ26" s="1"/>
      <c r="AR26" s="1"/>
      <c r="AS26" s="1"/>
      <c r="AT26" s="1"/>
      <c r="AU26" s="1"/>
      <c r="AV26" s="1"/>
      <c r="AW26" s="1"/>
      <c r="AX26" s="1"/>
      <c r="AY26" s="1"/>
      <c r="AZ26" s="1"/>
    </row>
    <row r="27" spans="1:52" x14ac:dyDescent="0.35">
      <c r="A27" s="34">
        <v>2025</v>
      </c>
      <c r="B27" s="32" t="e">
        <f>SUM('simulateur 2023-2033'!D21:D32)</f>
        <v>#VALUE!</v>
      </c>
      <c r="C27" s="32" t="e">
        <f>SUM('simulateur 2023-2033'!F21:F32)</f>
        <v>#VALUE!</v>
      </c>
      <c r="D27" s="5"/>
      <c r="E27" s="55">
        <v>45170</v>
      </c>
      <c r="F27" s="55"/>
      <c r="G27" s="50" t="e">
        <f>'simulateur 2023-2033'!D5</f>
        <v>#VALUE!</v>
      </c>
      <c r="H27" s="50"/>
      <c r="I27" s="1"/>
      <c r="J27" s="1"/>
      <c r="K27" s="9"/>
      <c r="L27" s="8"/>
      <c r="M27" s="8"/>
      <c r="N27" s="8"/>
      <c r="O27" s="8"/>
      <c r="P27" s="8"/>
      <c r="Q27" s="8"/>
      <c r="R27" s="8"/>
      <c r="S27" s="8"/>
      <c r="T27" s="8">
        <v>26</v>
      </c>
      <c r="U27" s="8">
        <f t="shared" si="0"/>
        <v>0</v>
      </c>
      <c r="V27" s="9"/>
      <c r="W27" s="9"/>
      <c r="X27" s="9"/>
      <c r="Y27" s="9"/>
      <c r="Z27" s="9"/>
      <c r="AA27" s="9"/>
      <c r="AB27" s="9"/>
      <c r="AC27" s="9"/>
      <c r="AD27" s="9"/>
      <c r="AE27" s="9"/>
      <c r="AF27" s="9"/>
      <c r="AG27" s="9"/>
      <c r="AH27" s="9"/>
      <c r="AI27" s="9"/>
      <c r="AJ27" s="9"/>
      <c r="AK27" s="9"/>
      <c r="AL27" s="9"/>
      <c r="AM27" s="9"/>
      <c r="AN27" s="9"/>
      <c r="AO27" s="9"/>
      <c r="AP27" s="9"/>
      <c r="AQ27" s="1"/>
      <c r="AR27" s="1"/>
      <c r="AS27" s="1"/>
      <c r="AT27" s="1"/>
      <c r="AU27" s="1"/>
      <c r="AV27" s="1"/>
      <c r="AW27" s="1"/>
      <c r="AX27" s="1"/>
      <c r="AY27" s="1"/>
      <c r="AZ27" s="1"/>
    </row>
    <row r="28" spans="1:52" x14ac:dyDescent="0.35">
      <c r="A28" s="34">
        <v>2026</v>
      </c>
      <c r="B28" s="32" t="e">
        <f>SUM('simulateur 2023-2033'!D33:D44)</f>
        <v>#VALUE!</v>
      </c>
      <c r="C28" s="32" t="e">
        <f>SUM('simulateur 2023-2033'!F33:F44)</f>
        <v>#VALUE!</v>
      </c>
      <c r="D28" s="5"/>
      <c r="E28" s="55">
        <v>45200</v>
      </c>
      <c r="F28" s="55"/>
      <c r="G28" s="50" t="e">
        <f>'simulateur 2023-2033'!F6+'simulateur 2023-2033'!F5+'simulateur 2023-2033'!F4+'simulateur 2023-2033'!F3+-'simulateur 2023-2033'!D5-'simulateur 2023-2033'!D4-'simulateur 2023-2033'!D3</f>
        <v>#VALUE!</v>
      </c>
      <c r="H28" s="50"/>
      <c r="I28" s="1"/>
      <c r="J28" s="1"/>
      <c r="K28" s="9"/>
      <c r="L28" s="8"/>
      <c r="M28" s="8"/>
      <c r="N28" s="8"/>
      <c r="O28" s="8"/>
      <c r="P28" s="8"/>
      <c r="Q28" s="8"/>
      <c r="R28" s="8"/>
      <c r="S28" s="8"/>
      <c r="T28" s="8">
        <v>27</v>
      </c>
      <c r="U28" s="8">
        <f t="shared" si="0"/>
        <v>0</v>
      </c>
      <c r="V28" s="9"/>
      <c r="W28" s="9"/>
      <c r="X28" s="9"/>
      <c r="Y28" s="9"/>
      <c r="Z28" s="9"/>
      <c r="AA28" s="9"/>
      <c r="AB28" s="9"/>
      <c r="AC28" s="9"/>
      <c r="AD28" s="9"/>
      <c r="AE28" s="9"/>
      <c r="AF28" s="9"/>
      <c r="AG28" s="9"/>
      <c r="AH28" s="9"/>
      <c r="AI28" s="9"/>
      <c r="AJ28" s="9"/>
      <c r="AK28" s="9"/>
      <c r="AL28" s="9"/>
      <c r="AM28" s="9"/>
      <c r="AN28" s="9"/>
      <c r="AO28" s="9"/>
      <c r="AP28" s="9"/>
      <c r="AQ28" s="1"/>
      <c r="AR28" s="1"/>
      <c r="AS28" s="1"/>
      <c r="AT28" s="1"/>
      <c r="AU28" s="1"/>
      <c r="AV28" s="1"/>
      <c r="AW28" s="1"/>
      <c r="AX28" s="1"/>
      <c r="AY28" s="1"/>
      <c r="AZ28" s="1"/>
    </row>
    <row r="29" spans="1:52" x14ac:dyDescent="0.35">
      <c r="A29" s="34">
        <v>2027</v>
      </c>
      <c r="B29" s="32" t="e">
        <f>SUM('simulateur 2023-2033'!D45:D56)</f>
        <v>#VALUE!</v>
      </c>
      <c r="C29" s="32" t="e">
        <f>SUM('simulateur 2023-2033'!F45:F56)</f>
        <v>#VALUE!</v>
      </c>
      <c r="D29" s="5"/>
      <c r="E29" s="55">
        <v>45231</v>
      </c>
      <c r="F29" s="55"/>
      <c r="G29" s="50" t="e">
        <f>'simulateur 2023-2033'!F7</f>
        <v>#VALUE!</v>
      </c>
      <c r="H29" s="50"/>
      <c r="I29" s="1"/>
      <c r="J29" s="1"/>
      <c r="K29" s="9"/>
      <c r="L29" s="8"/>
      <c r="M29" s="8"/>
      <c r="N29" s="8"/>
      <c r="O29" s="8"/>
      <c r="P29" s="8"/>
      <c r="Q29" s="8"/>
      <c r="R29" s="8"/>
      <c r="S29" s="8"/>
      <c r="T29" s="8">
        <v>28</v>
      </c>
      <c r="U29" s="8">
        <f t="shared" si="0"/>
        <v>0</v>
      </c>
      <c r="V29" s="9"/>
      <c r="W29" s="9"/>
      <c r="X29" s="9"/>
      <c r="Y29" s="9"/>
      <c r="Z29" s="9"/>
      <c r="AA29" s="9"/>
      <c r="AB29" s="9"/>
      <c r="AC29" s="9"/>
      <c r="AD29" s="9"/>
      <c r="AE29" s="9"/>
      <c r="AF29" s="9"/>
      <c r="AG29" s="9"/>
      <c r="AH29" s="9"/>
      <c r="AI29" s="9"/>
      <c r="AJ29" s="9"/>
      <c r="AK29" s="9"/>
      <c r="AL29" s="9"/>
      <c r="AM29" s="9"/>
      <c r="AN29" s="9"/>
      <c r="AO29" s="9"/>
      <c r="AP29" s="9"/>
      <c r="AQ29" s="1"/>
      <c r="AR29" s="1"/>
      <c r="AS29" s="1"/>
      <c r="AT29" s="1"/>
      <c r="AU29" s="1"/>
      <c r="AV29" s="1"/>
      <c r="AW29" s="1"/>
      <c r="AX29" s="1"/>
      <c r="AY29" s="1"/>
      <c r="AZ29" s="1"/>
    </row>
    <row r="30" spans="1:52" x14ac:dyDescent="0.35">
      <c r="A30" s="34">
        <v>2028</v>
      </c>
      <c r="B30" s="32" t="e">
        <f>SUM('simulateur 2023-2033'!D57:D68)</f>
        <v>#VALUE!</v>
      </c>
      <c r="C30" s="32" t="e">
        <f>SUM('simulateur 2023-2033'!F57:F68)</f>
        <v>#VALUE!</v>
      </c>
      <c r="D30" s="5"/>
      <c r="E30" s="1"/>
      <c r="F30" s="1"/>
      <c r="G30" s="1"/>
      <c r="H30" s="1"/>
      <c r="I30" s="1"/>
      <c r="J30" s="1"/>
      <c r="K30" s="9"/>
      <c r="L30" s="8"/>
      <c r="M30" s="8"/>
      <c r="N30" s="8"/>
      <c r="O30" s="8"/>
      <c r="P30" s="8"/>
      <c r="Q30" s="8"/>
      <c r="R30" s="8"/>
      <c r="S30" s="8"/>
      <c r="T30" s="8">
        <v>29</v>
      </c>
      <c r="U30" s="8">
        <f t="shared" si="0"/>
        <v>0</v>
      </c>
      <c r="V30" s="9"/>
      <c r="W30" s="9"/>
      <c r="X30" s="9"/>
      <c r="Y30" s="9"/>
      <c r="Z30" s="9"/>
      <c r="AA30" s="9"/>
      <c r="AB30" s="9"/>
      <c r="AC30" s="9"/>
      <c r="AD30" s="9"/>
      <c r="AE30" s="9"/>
      <c r="AF30" s="9"/>
      <c r="AG30" s="9"/>
      <c r="AH30" s="9"/>
      <c r="AI30" s="9"/>
      <c r="AJ30" s="9"/>
      <c r="AK30" s="9"/>
      <c r="AL30" s="9"/>
      <c r="AM30" s="9"/>
      <c r="AN30" s="9"/>
      <c r="AO30" s="9"/>
      <c r="AP30" s="9"/>
      <c r="AQ30" s="1"/>
      <c r="AR30" s="1"/>
      <c r="AS30" s="1"/>
      <c r="AT30" s="1"/>
      <c r="AU30" s="1"/>
      <c r="AV30" s="1"/>
      <c r="AW30" s="1"/>
      <c r="AX30" s="1"/>
      <c r="AY30" s="1"/>
      <c r="AZ30" s="1"/>
    </row>
    <row r="31" spans="1:52" x14ac:dyDescent="0.35">
      <c r="A31" s="34">
        <v>2029</v>
      </c>
      <c r="B31" s="32" t="e">
        <f>SUM('simulateur 2023-2033'!D69:D80)</f>
        <v>#VALUE!</v>
      </c>
      <c r="C31" s="32" t="e">
        <f>SUM('simulateur 2023-2033'!F69:F80)</f>
        <v>#VALUE!</v>
      </c>
      <c r="D31" s="5"/>
      <c r="E31" s="53" t="s">
        <v>95</v>
      </c>
      <c r="F31" s="53"/>
      <c r="G31" s="53"/>
      <c r="H31" s="53"/>
      <c r="I31" s="1"/>
      <c r="J31" s="1"/>
      <c r="K31" s="9"/>
      <c r="L31" s="8"/>
      <c r="M31" s="8"/>
      <c r="N31" s="8"/>
      <c r="O31" s="8"/>
      <c r="P31" s="8"/>
      <c r="Q31" s="8"/>
      <c r="R31" s="8"/>
      <c r="S31" s="8"/>
      <c r="T31" s="8">
        <v>30</v>
      </c>
      <c r="U31" s="8">
        <f t="shared" si="0"/>
        <v>0</v>
      </c>
      <c r="V31" s="9"/>
      <c r="W31" s="9"/>
      <c r="X31" s="9"/>
      <c r="Y31" s="9"/>
      <c r="Z31" s="9"/>
      <c r="AA31" s="9"/>
      <c r="AB31" s="9"/>
      <c r="AC31" s="9"/>
      <c r="AD31" s="9"/>
      <c r="AE31" s="9"/>
      <c r="AF31" s="9"/>
      <c r="AG31" s="9"/>
      <c r="AH31" s="9"/>
      <c r="AI31" s="9"/>
      <c r="AJ31" s="9"/>
      <c r="AK31" s="9"/>
      <c r="AL31" s="9"/>
      <c r="AM31" s="9"/>
      <c r="AN31" s="9"/>
      <c r="AO31" s="9"/>
      <c r="AP31" s="9"/>
      <c r="AQ31" s="1"/>
      <c r="AR31" s="1"/>
      <c r="AS31" s="1"/>
      <c r="AT31" s="1"/>
      <c r="AU31" s="1"/>
      <c r="AV31" s="1"/>
      <c r="AW31" s="1"/>
      <c r="AX31" s="1"/>
      <c r="AY31" s="1"/>
      <c r="AZ31" s="1"/>
    </row>
    <row r="32" spans="1:52" x14ac:dyDescent="0.35">
      <c r="A32" s="34">
        <v>2030</v>
      </c>
      <c r="B32" s="32" t="e">
        <f>SUM('simulateur 2023-2033'!D81:D92)</f>
        <v>#VALUE!</v>
      </c>
      <c r="C32" s="32" t="e">
        <f>SUM('simulateur 2023-2033'!F81:F92)</f>
        <v>#VALUE!</v>
      </c>
      <c r="D32" s="5"/>
      <c r="E32" s="53" t="s">
        <v>94</v>
      </c>
      <c r="F32" s="53"/>
      <c r="G32" s="53"/>
      <c r="H32" s="53"/>
      <c r="I32" s="1"/>
      <c r="J32" s="1"/>
      <c r="K32" s="9"/>
      <c r="L32" s="8"/>
      <c r="M32" s="8"/>
      <c r="N32" s="8"/>
      <c r="O32" s="8"/>
      <c r="P32" s="8"/>
      <c r="Q32" s="8"/>
      <c r="R32" s="8"/>
      <c r="S32" s="8"/>
      <c r="T32" s="8">
        <v>31</v>
      </c>
      <c r="U32" s="8">
        <f t="shared" si="0"/>
        <v>0</v>
      </c>
      <c r="V32" s="9"/>
      <c r="W32" s="9"/>
      <c r="X32" s="9"/>
      <c r="Y32" s="9"/>
      <c r="Z32" s="9"/>
      <c r="AA32" s="9"/>
      <c r="AB32" s="9"/>
      <c r="AC32" s="9"/>
      <c r="AD32" s="9"/>
      <c r="AE32" s="9"/>
      <c r="AF32" s="9"/>
      <c r="AG32" s="9"/>
      <c r="AH32" s="9"/>
      <c r="AI32" s="9"/>
      <c r="AJ32" s="9"/>
      <c r="AK32" s="9"/>
      <c r="AL32" s="9"/>
      <c r="AM32" s="9"/>
      <c r="AN32" s="9"/>
      <c r="AO32" s="9"/>
      <c r="AP32" s="9"/>
      <c r="AQ32" s="1"/>
      <c r="AR32" s="1"/>
      <c r="AS32" s="1"/>
      <c r="AT32" s="1"/>
      <c r="AU32" s="1"/>
      <c r="AV32" s="1"/>
      <c r="AW32" s="1"/>
      <c r="AX32" s="1"/>
      <c r="AY32" s="1"/>
      <c r="AZ32" s="1"/>
    </row>
    <row r="33" spans="1:52" x14ac:dyDescent="0.35">
      <c r="A33" s="34">
        <v>2031</v>
      </c>
      <c r="B33" s="32">
        <f>SUM('simulateur 2023-2033'!D93:D104)</f>
        <v>24501.395904761903</v>
      </c>
      <c r="C33" s="32">
        <f>SUM('simulateur 2023-2033'!F93:F104)</f>
        <v>28246.930766666665</v>
      </c>
      <c r="D33" s="5"/>
      <c r="E33" s="53" t="s">
        <v>96</v>
      </c>
      <c r="F33" s="53"/>
      <c r="G33" s="53"/>
      <c r="H33" s="53"/>
      <c r="I33" s="1"/>
      <c r="J33" s="1"/>
      <c r="K33" s="9"/>
      <c r="L33" s="8"/>
      <c r="M33" s="8"/>
      <c r="N33" s="8"/>
      <c r="O33" s="8"/>
      <c r="P33" s="8"/>
      <c r="Q33" s="8"/>
      <c r="R33" s="8"/>
      <c r="S33" s="8"/>
      <c r="T33" s="8"/>
      <c r="U33" s="8">
        <f>MAX(U2:U32)</f>
        <v>0</v>
      </c>
      <c r="V33" s="9"/>
      <c r="W33" s="9"/>
      <c r="X33" s="9"/>
      <c r="Y33" s="9"/>
      <c r="Z33" s="9"/>
      <c r="AA33" s="9"/>
      <c r="AB33" s="9"/>
      <c r="AC33" s="9"/>
      <c r="AD33" s="9"/>
      <c r="AE33" s="9"/>
      <c r="AF33" s="9"/>
      <c r="AG33" s="9"/>
      <c r="AH33" s="9"/>
      <c r="AI33" s="9"/>
      <c r="AJ33" s="9"/>
      <c r="AK33" s="9"/>
      <c r="AL33" s="9"/>
      <c r="AM33" s="9"/>
      <c r="AN33" s="9"/>
      <c r="AO33" s="9"/>
      <c r="AP33" s="9"/>
      <c r="AQ33" s="1"/>
      <c r="AR33" s="1"/>
      <c r="AS33" s="1"/>
      <c r="AT33" s="1"/>
      <c r="AU33" s="1"/>
      <c r="AV33" s="1"/>
      <c r="AW33" s="1"/>
      <c r="AX33" s="1"/>
      <c r="AY33" s="1"/>
      <c r="AZ33" s="1"/>
    </row>
    <row r="34" spans="1:52" x14ac:dyDescent="0.35">
      <c r="A34" s="34">
        <v>2032</v>
      </c>
      <c r="B34" s="32">
        <f>SUM('simulateur 2023-2033'!D105:D116)</f>
        <v>26836.128963793108</v>
      </c>
      <c r="C34" s="32">
        <f>SUM('simulateur 2023-2033'!F105:F116)</f>
        <v>30895.388200000005</v>
      </c>
      <c r="D34" s="5"/>
      <c r="E34" s="35"/>
      <c r="F34" s="52">
        <f>'simulateur 2023-2033'!K3</f>
        <v>0</v>
      </c>
      <c r="G34" s="52"/>
      <c r="H34" s="35"/>
      <c r="I34" s="1"/>
      <c r="J34" s="1"/>
      <c r="K34" s="9"/>
      <c r="L34" s="8"/>
      <c r="M34" s="8"/>
      <c r="N34" s="8"/>
      <c r="O34" s="8"/>
      <c r="P34" s="8"/>
      <c r="Q34" s="8"/>
      <c r="R34" s="8"/>
      <c r="S34" s="8"/>
      <c r="T34" s="8"/>
      <c r="U34" s="8"/>
      <c r="V34" s="9"/>
      <c r="W34" s="9"/>
      <c r="X34" s="9"/>
      <c r="Y34" s="9"/>
      <c r="Z34" s="9"/>
      <c r="AA34" s="9"/>
      <c r="AB34" s="9"/>
      <c r="AC34" s="9"/>
      <c r="AD34" s="9"/>
      <c r="AE34" s="9"/>
      <c r="AF34" s="9"/>
      <c r="AG34" s="9"/>
      <c r="AH34" s="9"/>
      <c r="AI34" s="9"/>
      <c r="AJ34" s="9"/>
      <c r="AK34" s="9"/>
      <c r="AL34" s="9"/>
      <c r="AM34" s="9"/>
      <c r="AN34" s="9"/>
      <c r="AO34" s="9"/>
      <c r="AP34" s="9"/>
      <c r="AQ34" s="1"/>
      <c r="AR34" s="1"/>
      <c r="AS34" s="1"/>
      <c r="AT34" s="1"/>
      <c r="AU34" s="1"/>
      <c r="AV34" s="1"/>
      <c r="AW34" s="1"/>
      <c r="AX34" s="1"/>
      <c r="AY34" s="1"/>
      <c r="AZ34" s="1"/>
    </row>
    <row r="35" spans="1:52" x14ac:dyDescent="0.35">
      <c r="A35" s="34">
        <v>2033</v>
      </c>
      <c r="B35" s="32">
        <f>SUM('simulateur 2023-2033'!D117:D128)</f>
        <v>29406.597869047611</v>
      </c>
      <c r="C35" s="32">
        <f>SUM('simulateur 2023-2033'!F117:F128)</f>
        <v>33632.455733333343</v>
      </c>
      <c r="D35" s="5"/>
      <c r="E35" s="1"/>
      <c r="F35" s="1"/>
      <c r="G35" s="1"/>
      <c r="H35" s="1"/>
      <c r="I35" s="1"/>
      <c r="J35" s="1"/>
      <c r="K35" s="9"/>
      <c r="L35" s="8"/>
      <c r="M35" s="8"/>
      <c r="N35" s="8"/>
      <c r="O35" s="8"/>
      <c r="P35" s="8"/>
      <c r="Q35" s="8"/>
      <c r="R35" s="8"/>
      <c r="S35" s="8"/>
      <c r="T35" s="8"/>
      <c r="U35" s="8"/>
      <c r="V35" s="9"/>
      <c r="W35" s="9"/>
      <c r="X35" s="9"/>
      <c r="Y35" s="9"/>
      <c r="Z35" s="9"/>
      <c r="AA35" s="9"/>
      <c r="AB35" s="9"/>
      <c r="AC35" s="9"/>
      <c r="AD35" s="9"/>
      <c r="AE35" s="9"/>
      <c r="AF35" s="9"/>
      <c r="AG35" s="9"/>
      <c r="AH35" s="9"/>
      <c r="AI35" s="9"/>
      <c r="AJ35" s="9"/>
      <c r="AK35" s="9"/>
      <c r="AL35" s="9"/>
      <c r="AM35" s="9"/>
      <c r="AN35" s="9"/>
      <c r="AO35" s="9"/>
      <c r="AP35" s="9"/>
      <c r="AQ35" s="1"/>
      <c r="AR35" s="1"/>
      <c r="AS35" s="1"/>
      <c r="AT35" s="1"/>
      <c r="AU35" s="1"/>
      <c r="AV35" s="1"/>
      <c r="AW35" s="1"/>
      <c r="AX35" s="1"/>
      <c r="AY35" s="1"/>
      <c r="AZ35" s="1"/>
    </row>
    <row r="36" spans="1:52" x14ac:dyDescent="0.35">
      <c r="A36" s="1"/>
      <c r="B36" s="1"/>
      <c r="C36" s="1"/>
      <c r="D36" s="1"/>
      <c r="E36" s="1"/>
      <c r="F36" s="1"/>
      <c r="G36" s="1"/>
      <c r="H36" s="1"/>
      <c r="I36" s="1"/>
      <c r="J36" s="1"/>
      <c r="K36" s="9"/>
      <c r="L36" s="8"/>
      <c r="M36" s="8"/>
      <c r="N36" s="8"/>
      <c r="O36" s="8"/>
      <c r="P36" s="8"/>
      <c r="Q36" s="8"/>
      <c r="R36" s="8"/>
      <c r="S36" s="8"/>
      <c r="T36" s="8"/>
      <c r="U36" s="8"/>
      <c r="V36" s="9"/>
      <c r="W36" s="9"/>
      <c r="X36" s="9"/>
      <c r="Y36" s="9"/>
      <c r="Z36" s="9"/>
      <c r="AA36" s="9"/>
      <c r="AB36" s="9"/>
      <c r="AC36" s="9"/>
      <c r="AD36" s="9"/>
      <c r="AE36" s="9"/>
      <c r="AF36" s="9"/>
      <c r="AG36" s="9"/>
      <c r="AH36" s="9"/>
      <c r="AI36" s="9"/>
      <c r="AJ36" s="9"/>
      <c r="AK36" s="9"/>
      <c r="AL36" s="9"/>
      <c r="AM36" s="9"/>
      <c r="AN36" s="9"/>
      <c r="AO36" s="9"/>
      <c r="AP36" s="9"/>
      <c r="AQ36" s="1"/>
      <c r="AR36" s="1"/>
      <c r="AS36" s="1"/>
      <c r="AT36" s="1"/>
      <c r="AU36" s="1"/>
      <c r="AV36" s="1"/>
      <c r="AW36" s="1"/>
      <c r="AX36" s="1"/>
      <c r="AY36" s="1"/>
      <c r="AZ36" s="1"/>
    </row>
    <row r="37" spans="1:52" ht="15" customHeight="1" x14ac:dyDescent="0.35">
      <c r="A37" s="54" t="s">
        <v>99</v>
      </c>
      <c r="B37" s="54"/>
      <c r="C37" s="54"/>
      <c r="D37" s="54"/>
      <c r="E37" s="54"/>
      <c r="F37" s="54"/>
      <c r="G37" s="54"/>
      <c r="H37" s="54"/>
      <c r="I37" s="54"/>
      <c r="J37" s="1"/>
      <c r="K37" s="9"/>
      <c r="L37" s="8"/>
      <c r="M37" s="8"/>
      <c r="N37" s="8"/>
      <c r="O37" s="8"/>
      <c r="P37" s="8"/>
      <c r="Q37" s="8"/>
      <c r="R37" s="8"/>
      <c r="S37" s="8"/>
      <c r="T37" s="8"/>
      <c r="U37" s="8"/>
      <c r="V37" s="9"/>
      <c r="W37" s="9"/>
      <c r="X37" s="9"/>
      <c r="Y37" s="9"/>
      <c r="Z37" s="9"/>
      <c r="AA37" s="9"/>
      <c r="AB37" s="9"/>
      <c r="AC37" s="9"/>
      <c r="AD37" s="9"/>
      <c r="AE37" s="9"/>
      <c r="AF37" s="9"/>
      <c r="AG37" s="9"/>
      <c r="AH37" s="9"/>
      <c r="AI37" s="9"/>
      <c r="AJ37" s="9"/>
      <c r="AK37" s="9"/>
      <c r="AL37" s="9"/>
      <c r="AM37" s="9"/>
      <c r="AN37" s="9"/>
      <c r="AO37" s="9"/>
      <c r="AP37" s="9"/>
      <c r="AQ37" s="1"/>
      <c r="AR37" s="1"/>
      <c r="AS37" s="1"/>
      <c r="AT37" s="1"/>
      <c r="AU37" s="1"/>
      <c r="AV37" s="1"/>
      <c r="AW37" s="1"/>
      <c r="AX37" s="1"/>
      <c r="AY37" s="1"/>
      <c r="AZ37" s="1"/>
    </row>
    <row r="38" spans="1:52" x14ac:dyDescent="0.35">
      <c r="A38" s="54"/>
      <c r="B38" s="54"/>
      <c r="C38" s="54"/>
      <c r="D38" s="54"/>
      <c r="E38" s="54"/>
      <c r="F38" s="54"/>
      <c r="G38" s="54"/>
      <c r="H38" s="54"/>
      <c r="I38" s="54"/>
      <c r="J38" s="1"/>
      <c r="K38" s="9"/>
      <c r="L38" s="8"/>
      <c r="M38" s="8"/>
      <c r="N38" s="8"/>
      <c r="O38" s="8"/>
      <c r="P38" s="8"/>
      <c r="Q38" s="8"/>
      <c r="R38" s="8"/>
      <c r="S38" s="8"/>
      <c r="T38" s="8"/>
      <c r="U38" s="8"/>
      <c r="V38" s="9"/>
      <c r="W38" s="9"/>
      <c r="X38" s="9"/>
      <c r="Y38" s="9"/>
      <c r="Z38" s="9"/>
      <c r="AA38" s="9"/>
      <c r="AB38" s="9"/>
      <c r="AC38" s="9"/>
      <c r="AD38" s="9"/>
      <c r="AE38" s="9"/>
      <c r="AF38" s="9"/>
      <c r="AG38" s="9"/>
      <c r="AH38" s="9"/>
      <c r="AI38" s="9"/>
      <c r="AJ38" s="9"/>
      <c r="AK38" s="9"/>
      <c r="AL38" s="9"/>
      <c r="AM38" s="9"/>
      <c r="AN38" s="9"/>
      <c r="AO38" s="9"/>
      <c r="AP38" s="9"/>
      <c r="AQ38" s="1"/>
      <c r="AR38" s="1"/>
      <c r="AS38" s="1"/>
      <c r="AT38" s="1"/>
      <c r="AU38" s="1"/>
      <c r="AV38" s="1"/>
      <c r="AW38" s="1"/>
      <c r="AX38" s="1"/>
      <c r="AY38" s="1"/>
      <c r="AZ38" s="1"/>
    </row>
    <row r="39" spans="1:52" x14ac:dyDescent="0.35">
      <c r="A39" s="54"/>
      <c r="B39" s="54"/>
      <c r="C39" s="54"/>
      <c r="D39" s="54"/>
      <c r="E39" s="54"/>
      <c r="F39" s="54"/>
      <c r="G39" s="54"/>
      <c r="H39" s="54"/>
      <c r="I39" s="54"/>
      <c r="J39" s="1"/>
      <c r="K39" s="9"/>
      <c r="L39" s="8"/>
      <c r="M39" s="8"/>
      <c r="N39" s="8"/>
      <c r="O39" s="8"/>
      <c r="P39" s="8"/>
      <c r="Q39" s="8"/>
      <c r="R39" s="8"/>
      <c r="S39" s="8"/>
      <c r="T39" s="8"/>
      <c r="U39" s="8"/>
      <c r="V39" s="9"/>
      <c r="W39" s="9"/>
      <c r="X39" s="9"/>
      <c r="Y39" s="9"/>
      <c r="Z39" s="9"/>
      <c r="AA39" s="9"/>
      <c r="AB39" s="9"/>
      <c r="AC39" s="9"/>
      <c r="AD39" s="9"/>
      <c r="AE39" s="9"/>
      <c r="AF39" s="9"/>
      <c r="AG39" s="9"/>
      <c r="AH39" s="9"/>
      <c r="AI39" s="9"/>
      <c r="AJ39" s="9"/>
      <c r="AK39" s="9"/>
      <c r="AL39" s="9"/>
      <c r="AM39" s="9"/>
      <c r="AN39" s="9"/>
      <c r="AO39" s="9"/>
      <c r="AP39" s="9"/>
      <c r="AQ39" s="1"/>
      <c r="AR39" s="1"/>
      <c r="AS39" s="1"/>
      <c r="AT39" s="1"/>
      <c r="AU39" s="1"/>
      <c r="AV39" s="1"/>
      <c r="AW39" s="1"/>
      <c r="AX39" s="1"/>
      <c r="AY39" s="1"/>
      <c r="AZ39" s="1"/>
    </row>
    <row r="40" spans="1:52" x14ac:dyDescent="0.35">
      <c r="A40" s="54"/>
      <c r="B40" s="54"/>
      <c r="C40" s="54"/>
      <c r="D40" s="54"/>
      <c r="E40" s="54"/>
      <c r="F40" s="54"/>
      <c r="G40" s="54"/>
      <c r="H40" s="54"/>
      <c r="I40" s="54"/>
      <c r="J40" s="1"/>
      <c r="K40" s="9"/>
      <c r="L40" s="8"/>
      <c r="M40" s="8"/>
      <c r="N40" s="8"/>
      <c r="O40" s="8"/>
      <c r="P40" s="8"/>
      <c r="Q40" s="8"/>
      <c r="R40" s="8"/>
      <c r="S40" s="8"/>
      <c r="T40" s="8"/>
      <c r="U40" s="8"/>
      <c r="V40" s="9"/>
      <c r="W40" s="9"/>
      <c r="X40" s="9"/>
      <c r="Y40" s="9"/>
      <c r="Z40" s="9"/>
      <c r="AA40" s="9"/>
      <c r="AB40" s="9"/>
      <c r="AC40" s="9"/>
      <c r="AD40" s="9"/>
      <c r="AE40" s="9"/>
      <c r="AF40" s="9"/>
      <c r="AG40" s="9"/>
      <c r="AH40" s="9"/>
      <c r="AI40" s="9"/>
      <c r="AJ40" s="9"/>
      <c r="AK40" s="9"/>
      <c r="AL40" s="9"/>
      <c r="AM40" s="9"/>
      <c r="AN40" s="9"/>
      <c r="AO40" s="9"/>
      <c r="AP40" s="9"/>
      <c r="AQ40" s="1"/>
      <c r="AR40" s="1"/>
      <c r="AS40" s="1"/>
      <c r="AT40" s="1"/>
      <c r="AU40" s="1"/>
      <c r="AV40" s="1"/>
      <c r="AW40" s="1"/>
      <c r="AX40" s="1"/>
      <c r="AY40" s="1"/>
      <c r="AZ40" s="1"/>
    </row>
    <row r="41" spans="1:52" ht="14.5" customHeight="1" x14ac:dyDescent="0.35">
      <c r="A41" s="54"/>
      <c r="B41" s="54"/>
      <c r="C41" s="54"/>
      <c r="D41" s="54"/>
      <c r="E41" s="54"/>
      <c r="F41" s="54"/>
      <c r="G41" s="54"/>
      <c r="H41" s="54"/>
      <c r="I41" s="54"/>
      <c r="J41" s="1"/>
      <c r="K41" s="9"/>
      <c r="L41" s="8"/>
      <c r="M41" s="8"/>
      <c r="N41" s="8"/>
      <c r="O41" s="8"/>
      <c r="P41" s="8"/>
      <c r="Q41" s="8"/>
      <c r="R41" s="8"/>
      <c r="S41" s="8"/>
      <c r="T41" s="8"/>
      <c r="U41" s="8"/>
      <c r="V41" s="9"/>
      <c r="W41" s="9"/>
      <c r="X41" s="9"/>
      <c r="Y41" s="9"/>
      <c r="Z41" s="9"/>
      <c r="AA41" s="9"/>
      <c r="AB41" s="9"/>
      <c r="AC41" s="9"/>
      <c r="AD41" s="9"/>
      <c r="AE41" s="9"/>
      <c r="AF41" s="9"/>
      <c r="AG41" s="9"/>
      <c r="AH41" s="9"/>
      <c r="AI41" s="9"/>
      <c r="AJ41" s="9"/>
      <c r="AK41" s="9"/>
      <c r="AL41" s="9"/>
      <c r="AM41" s="9"/>
      <c r="AN41" s="9"/>
      <c r="AO41" s="9"/>
      <c r="AP41" s="9"/>
      <c r="AQ41" s="1"/>
      <c r="AR41" s="1"/>
      <c r="AS41" s="1"/>
      <c r="AT41" s="1"/>
      <c r="AU41" s="1"/>
      <c r="AV41" s="1"/>
      <c r="AW41" s="1"/>
      <c r="AX41" s="1"/>
      <c r="AY41" s="1"/>
      <c r="AZ41" s="1"/>
    </row>
    <row r="42" spans="1:52" x14ac:dyDescent="0.35">
      <c r="A42" s="1"/>
      <c r="B42" s="1"/>
      <c r="C42" s="1"/>
      <c r="D42" s="1"/>
      <c r="E42" s="1"/>
      <c r="F42" s="1"/>
      <c r="G42" s="1"/>
      <c r="H42" s="1"/>
      <c r="I42" s="1"/>
      <c r="J42" s="1"/>
      <c r="K42" s="9"/>
      <c r="L42" s="8"/>
      <c r="M42" s="8"/>
      <c r="N42" s="8"/>
      <c r="O42" s="8"/>
      <c r="P42" s="8"/>
      <c r="Q42" s="8"/>
      <c r="R42" s="8"/>
      <c r="S42" s="8"/>
      <c r="T42" s="8"/>
      <c r="U42" s="8"/>
      <c r="V42" s="9"/>
      <c r="W42" s="9"/>
      <c r="X42" s="9"/>
      <c r="Y42" s="9"/>
      <c r="Z42" s="9"/>
      <c r="AA42" s="9"/>
      <c r="AB42" s="9"/>
      <c r="AC42" s="9"/>
      <c r="AD42" s="9"/>
      <c r="AE42" s="9"/>
      <c r="AF42" s="9"/>
      <c r="AG42" s="9"/>
      <c r="AH42" s="9"/>
      <c r="AI42" s="9"/>
      <c r="AJ42" s="9"/>
      <c r="AK42" s="9"/>
      <c r="AL42" s="9"/>
      <c r="AM42" s="9"/>
      <c r="AN42" s="9"/>
      <c r="AO42" s="9"/>
      <c r="AP42" s="9"/>
      <c r="AQ42" s="1"/>
      <c r="AR42" s="1"/>
      <c r="AS42" s="1"/>
      <c r="AT42" s="1"/>
      <c r="AU42" s="1"/>
      <c r="AV42" s="1"/>
      <c r="AW42" s="1"/>
      <c r="AX42" s="1"/>
      <c r="AY42" s="1"/>
      <c r="AZ42" s="1"/>
    </row>
    <row r="43" spans="1:52" x14ac:dyDescent="0.35">
      <c r="A43" s="1"/>
      <c r="B43" s="1"/>
      <c r="C43" s="1"/>
      <c r="D43" s="1"/>
      <c r="E43" s="1"/>
      <c r="F43" s="1"/>
      <c r="G43" s="1"/>
      <c r="H43" s="1"/>
      <c r="I43" s="1"/>
      <c r="J43" s="1"/>
      <c r="K43" s="9"/>
      <c r="L43" s="8"/>
      <c r="M43" s="8"/>
      <c r="N43" s="8"/>
      <c r="O43" s="8"/>
      <c r="P43" s="8"/>
      <c r="Q43" s="8"/>
      <c r="R43" s="8"/>
      <c r="S43" s="8"/>
      <c r="T43" s="8"/>
      <c r="U43" s="8"/>
      <c r="V43" s="9"/>
      <c r="W43" s="9"/>
      <c r="X43" s="9"/>
      <c r="Y43" s="9"/>
      <c r="Z43" s="9"/>
      <c r="AA43" s="9"/>
      <c r="AB43" s="9"/>
      <c r="AC43" s="9"/>
      <c r="AD43" s="9"/>
      <c r="AE43" s="9"/>
      <c r="AF43" s="9"/>
      <c r="AG43" s="9"/>
      <c r="AH43" s="9"/>
      <c r="AI43" s="9"/>
      <c r="AJ43" s="9"/>
      <c r="AK43" s="9"/>
      <c r="AL43" s="9"/>
      <c r="AM43" s="9"/>
      <c r="AN43" s="9"/>
      <c r="AO43" s="9"/>
      <c r="AP43" s="9"/>
      <c r="AQ43" s="1"/>
      <c r="AR43" s="1"/>
      <c r="AS43" s="1"/>
      <c r="AT43" s="1"/>
      <c r="AU43" s="1"/>
      <c r="AV43" s="1"/>
      <c r="AW43" s="1"/>
      <c r="AX43" s="1"/>
      <c r="AY43" s="1"/>
      <c r="AZ43" s="1"/>
    </row>
    <row r="44" spans="1:52" x14ac:dyDescent="0.35">
      <c r="A44" s="1"/>
      <c r="B44" s="1"/>
      <c r="C44" s="1"/>
      <c r="D44" s="1"/>
      <c r="E44" s="1"/>
      <c r="F44" s="1"/>
      <c r="G44" s="1"/>
      <c r="H44" s="1"/>
      <c r="I44" s="1"/>
      <c r="J44" s="1"/>
      <c r="K44" s="9"/>
      <c r="L44" s="8"/>
      <c r="M44" s="8"/>
      <c r="N44" s="8"/>
      <c r="O44" s="8"/>
      <c r="P44" s="8"/>
      <c r="Q44" s="8"/>
      <c r="R44" s="8"/>
      <c r="S44" s="8"/>
      <c r="T44" s="8"/>
      <c r="U44" s="8"/>
      <c r="V44" s="9"/>
      <c r="W44" s="9"/>
      <c r="X44" s="9"/>
      <c r="Y44" s="9"/>
      <c r="Z44" s="9"/>
      <c r="AA44" s="9"/>
      <c r="AB44" s="9"/>
      <c r="AC44" s="9"/>
      <c r="AD44" s="9"/>
      <c r="AE44" s="9"/>
      <c r="AF44" s="9"/>
      <c r="AG44" s="9"/>
      <c r="AH44" s="9"/>
      <c r="AI44" s="9"/>
      <c r="AJ44" s="9"/>
      <c r="AK44" s="9"/>
      <c r="AL44" s="9"/>
      <c r="AM44" s="9"/>
      <c r="AN44" s="9"/>
      <c r="AO44" s="9"/>
      <c r="AP44" s="9"/>
      <c r="AQ44" s="1"/>
      <c r="AR44" s="1"/>
      <c r="AS44" s="1"/>
      <c r="AT44" s="1"/>
      <c r="AU44" s="1"/>
      <c r="AV44" s="1"/>
      <c r="AW44" s="1"/>
      <c r="AX44" s="1"/>
      <c r="AY44" s="1"/>
      <c r="AZ44" s="1"/>
    </row>
    <row r="45" spans="1:52" x14ac:dyDescent="0.35">
      <c r="A45" s="1"/>
      <c r="B45" s="1"/>
      <c r="C45" s="1"/>
      <c r="D45" s="1"/>
      <c r="E45" s="1"/>
      <c r="F45" s="1"/>
      <c r="G45" s="1"/>
      <c r="H45" s="1"/>
      <c r="I45" s="1"/>
      <c r="J45" s="1"/>
      <c r="K45" s="9"/>
      <c r="L45" s="8"/>
      <c r="M45" s="8"/>
      <c r="N45" s="8"/>
      <c r="O45" s="8"/>
      <c r="P45" s="8"/>
      <c r="Q45" s="8"/>
      <c r="R45" s="8"/>
      <c r="S45" s="8"/>
      <c r="T45" s="8"/>
      <c r="U45" s="8"/>
      <c r="V45" s="9"/>
      <c r="W45" s="9"/>
      <c r="X45" s="9"/>
      <c r="Y45" s="9"/>
      <c r="Z45" s="9"/>
      <c r="AA45" s="9"/>
      <c r="AB45" s="9"/>
      <c r="AC45" s="9"/>
      <c r="AD45" s="9"/>
      <c r="AE45" s="9"/>
      <c r="AF45" s="9"/>
      <c r="AG45" s="9"/>
      <c r="AH45" s="9"/>
      <c r="AI45" s="9"/>
      <c r="AJ45" s="9"/>
      <c r="AK45" s="9"/>
      <c r="AL45" s="9"/>
      <c r="AM45" s="9"/>
      <c r="AN45" s="9"/>
      <c r="AO45" s="9"/>
      <c r="AP45" s="9"/>
      <c r="AQ45" s="1"/>
      <c r="AR45" s="1"/>
      <c r="AS45" s="1"/>
      <c r="AT45" s="1"/>
      <c r="AU45" s="1"/>
      <c r="AV45" s="1"/>
      <c r="AW45" s="1"/>
      <c r="AX45" s="1"/>
      <c r="AY45" s="1"/>
      <c r="AZ45" s="1"/>
    </row>
    <row r="46" spans="1:52" x14ac:dyDescent="0.35">
      <c r="A46" s="1"/>
      <c r="B46" s="1"/>
      <c r="C46" s="1"/>
      <c r="D46" s="1"/>
      <c r="E46" s="1"/>
      <c r="F46" s="1"/>
      <c r="G46" s="1"/>
      <c r="H46" s="1"/>
      <c r="I46" s="1"/>
      <c r="J46" s="1"/>
      <c r="K46" s="9"/>
      <c r="L46" s="8"/>
      <c r="M46" s="8"/>
      <c r="N46" s="8"/>
      <c r="O46" s="8"/>
      <c r="P46" s="8"/>
      <c r="Q46" s="8"/>
      <c r="R46" s="8"/>
      <c r="S46" s="8"/>
      <c r="T46" s="8"/>
      <c r="U46" s="8"/>
      <c r="V46" s="9"/>
      <c r="W46" s="9"/>
      <c r="X46" s="9"/>
      <c r="Y46" s="9"/>
      <c r="Z46" s="9"/>
      <c r="AA46" s="9"/>
      <c r="AB46" s="9"/>
      <c r="AC46" s="9"/>
      <c r="AD46" s="9"/>
      <c r="AE46" s="9"/>
      <c r="AF46" s="9"/>
      <c r="AG46" s="9"/>
      <c r="AH46" s="9"/>
      <c r="AI46" s="9"/>
      <c r="AJ46" s="9"/>
      <c r="AK46" s="9"/>
      <c r="AL46" s="9"/>
      <c r="AM46" s="9"/>
      <c r="AN46" s="9"/>
      <c r="AO46" s="9"/>
      <c r="AP46" s="9"/>
      <c r="AQ46" s="1"/>
      <c r="AR46" s="1"/>
      <c r="AS46" s="1"/>
      <c r="AT46" s="1"/>
      <c r="AU46" s="1"/>
      <c r="AV46" s="1"/>
      <c r="AW46" s="1"/>
      <c r="AX46" s="1"/>
      <c r="AY46" s="1"/>
      <c r="AZ46" s="1"/>
    </row>
    <row r="47" spans="1:52" x14ac:dyDescent="0.35">
      <c r="A47" s="1"/>
      <c r="B47" s="1"/>
      <c r="C47" s="1"/>
      <c r="D47" s="1"/>
      <c r="E47" s="1"/>
      <c r="F47" s="1"/>
      <c r="G47" s="1"/>
      <c r="H47" s="1"/>
      <c r="I47" s="1"/>
      <c r="J47" s="1"/>
      <c r="K47" s="9"/>
      <c r="L47" s="8"/>
      <c r="M47" s="8"/>
      <c r="N47" s="8"/>
      <c r="O47" s="8"/>
      <c r="P47" s="8"/>
      <c r="Q47" s="8"/>
      <c r="R47" s="8"/>
      <c r="S47" s="8"/>
      <c r="T47" s="8"/>
      <c r="U47" s="8"/>
      <c r="V47" s="9"/>
      <c r="W47" s="9"/>
      <c r="X47" s="9"/>
      <c r="Y47" s="9"/>
      <c r="Z47" s="9"/>
      <c r="AA47" s="9"/>
      <c r="AB47" s="9"/>
      <c r="AC47" s="9"/>
      <c r="AD47" s="9"/>
      <c r="AE47" s="9"/>
      <c r="AF47" s="9"/>
      <c r="AG47" s="9"/>
      <c r="AH47" s="9"/>
      <c r="AI47" s="9"/>
      <c r="AJ47" s="9"/>
      <c r="AK47" s="9"/>
      <c r="AL47" s="9"/>
      <c r="AM47" s="9"/>
      <c r="AN47" s="9"/>
      <c r="AO47" s="9"/>
      <c r="AP47" s="9"/>
      <c r="AQ47" s="1"/>
      <c r="AR47" s="1"/>
      <c r="AS47" s="1"/>
      <c r="AT47" s="1"/>
      <c r="AU47" s="1"/>
      <c r="AV47" s="1"/>
      <c r="AW47" s="1"/>
      <c r="AX47" s="1"/>
      <c r="AY47" s="1"/>
      <c r="AZ47" s="1"/>
    </row>
    <row r="48" spans="1:52" x14ac:dyDescent="0.35">
      <c r="A48" s="1"/>
      <c r="B48" s="1"/>
      <c r="C48" s="1"/>
      <c r="D48" s="1"/>
      <c r="E48" s="1"/>
      <c r="F48" s="1"/>
      <c r="G48" s="1"/>
      <c r="H48" s="1"/>
      <c r="I48" s="1"/>
      <c r="J48" s="1"/>
      <c r="K48" s="9"/>
      <c r="L48" s="8"/>
      <c r="M48" s="8"/>
      <c r="N48" s="8"/>
      <c r="O48" s="8"/>
      <c r="P48" s="8"/>
      <c r="Q48" s="8"/>
      <c r="R48" s="8"/>
      <c r="S48" s="8"/>
      <c r="T48" s="8"/>
      <c r="U48" s="8"/>
      <c r="V48" s="9"/>
      <c r="W48" s="9"/>
      <c r="X48" s="9"/>
      <c r="Y48" s="9"/>
      <c r="Z48" s="9"/>
      <c r="AA48" s="9"/>
      <c r="AB48" s="9"/>
      <c r="AC48" s="9"/>
      <c r="AD48" s="9"/>
      <c r="AE48" s="9"/>
      <c r="AF48" s="9"/>
      <c r="AG48" s="9"/>
      <c r="AH48" s="9"/>
      <c r="AI48" s="9"/>
      <c r="AJ48" s="9"/>
      <c r="AK48" s="9"/>
      <c r="AL48" s="9"/>
      <c r="AM48" s="9"/>
      <c r="AN48" s="9"/>
      <c r="AO48" s="9"/>
      <c r="AP48" s="9"/>
      <c r="AQ48" s="1"/>
      <c r="AR48" s="1"/>
      <c r="AS48" s="1"/>
      <c r="AT48" s="1"/>
      <c r="AU48" s="1"/>
      <c r="AV48" s="1"/>
      <c r="AW48" s="1"/>
      <c r="AX48" s="1"/>
      <c r="AY48" s="1"/>
      <c r="AZ48" s="1"/>
    </row>
    <row r="49" spans="1:52" x14ac:dyDescent="0.35">
      <c r="A49" s="1"/>
      <c r="B49" s="1"/>
      <c r="C49" s="1"/>
      <c r="D49" s="1"/>
      <c r="E49" s="1"/>
      <c r="F49" s="1"/>
      <c r="G49" s="1"/>
      <c r="H49" s="1"/>
      <c r="I49" s="1"/>
      <c r="J49" s="1"/>
      <c r="K49" s="9"/>
      <c r="L49" s="8"/>
      <c r="M49" s="8"/>
      <c r="N49" s="8"/>
      <c r="O49" s="8"/>
      <c r="P49" s="8"/>
      <c r="Q49" s="8"/>
      <c r="R49" s="8"/>
      <c r="S49" s="8"/>
      <c r="T49" s="8"/>
      <c r="U49" s="8"/>
      <c r="V49" s="9"/>
      <c r="W49" s="9"/>
      <c r="X49" s="9"/>
      <c r="Y49" s="9"/>
      <c r="Z49" s="9"/>
      <c r="AA49" s="9"/>
      <c r="AB49" s="9"/>
      <c r="AC49" s="9"/>
      <c r="AD49" s="9"/>
      <c r="AE49" s="9"/>
      <c r="AF49" s="9"/>
      <c r="AG49" s="9"/>
      <c r="AH49" s="9"/>
      <c r="AI49" s="9"/>
      <c r="AJ49" s="9"/>
      <c r="AK49" s="9"/>
      <c r="AL49" s="9"/>
      <c r="AM49" s="9"/>
      <c r="AN49" s="9"/>
      <c r="AO49" s="9"/>
      <c r="AP49" s="9"/>
      <c r="AQ49" s="1"/>
      <c r="AR49" s="1"/>
      <c r="AS49" s="1"/>
      <c r="AT49" s="1"/>
      <c r="AU49" s="1"/>
      <c r="AV49" s="1"/>
      <c r="AW49" s="1"/>
      <c r="AX49" s="1"/>
      <c r="AY49" s="1"/>
      <c r="AZ49" s="1"/>
    </row>
    <row r="50" spans="1:52" x14ac:dyDescent="0.35">
      <c r="A50" s="1"/>
      <c r="B50" s="1"/>
      <c r="C50" s="1"/>
      <c r="D50" s="1"/>
      <c r="E50" s="1"/>
      <c r="F50" s="1"/>
      <c r="G50" s="1"/>
      <c r="H50" s="1"/>
      <c r="I50" s="1"/>
      <c r="J50" s="1"/>
      <c r="K50" s="9"/>
      <c r="L50" s="8"/>
      <c r="M50" s="8"/>
      <c r="N50" s="8"/>
      <c r="O50" s="8"/>
      <c r="P50" s="8"/>
      <c r="Q50" s="8"/>
      <c r="R50" s="8"/>
      <c r="S50" s="8"/>
      <c r="T50" s="8"/>
      <c r="U50" s="8"/>
      <c r="V50" s="9"/>
      <c r="W50" s="9"/>
      <c r="X50" s="9"/>
      <c r="Y50" s="9"/>
      <c r="Z50" s="9"/>
      <c r="AA50" s="9"/>
      <c r="AB50" s="9"/>
      <c r="AC50" s="9"/>
      <c r="AD50" s="9"/>
      <c r="AE50" s="9"/>
      <c r="AF50" s="9"/>
      <c r="AG50" s="9"/>
      <c r="AH50" s="9"/>
      <c r="AI50" s="9"/>
      <c r="AJ50" s="9"/>
      <c r="AK50" s="9"/>
      <c r="AL50" s="9"/>
      <c r="AM50" s="9"/>
      <c r="AN50" s="9"/>
      <c r="AO50" s="9"/>
      <c r="AP50" s="9"/>
      <c r="AQ50" s="1"/>
      <c r="AR50" s="1"/>
      <c r="AS50" s="1"/>
      <c r="AT50" s="1"/>
      <c r="AU50" s="1"/>
      <c r="AV50" s="1"/>
      <c r="AW50" s="1"/>
      <c r="AX50" s="1"/>
      <c r="AY50" s="1"/>
      <c r="AZ50" s="1"/>
    </row>
    <row r="51" spans="1:52" x14ac:dyDescent="0.35">
      <c r="A51" s="1"/>
      <c r="B51" s="1"/>
      <c r="C51" s="1"/>
      <c r="D51" s="1"/>
      <c r="E51" s="1"/>
      <c r="F51" s="1"/>
      <c r="G51" s="1"/>
      <c r="H51" s="1"/>
      <c r="I51" s="1"/>
      <c r="J51" s="1"/>
      <c r="K51" s="9"/>
      <c r="L51" s="8"/>
      <c r="M51" s="8"/>
      <c r="N51" s="8"/>
      <c r="O51" s="8"/>
      <c r="P51" s="8"/>
      <c r="Q51" s="8"/>
      <c r="R51" s="8"/>
      <c r="S51" s="8"/>
      <c r="T51" s="8"/>
      <c r="U51" s="8"/>
      <c r="V51" s="9"/>
      <c r="W51" s="9"/>
      <c r="X51" s="9"/>
      <c r="Y51" s="9"/>
      <c r="Z51" s="9"/>
      <c r="AA51" s="9"/>
      <c r="AB51" s="9"/>
      <c r="AC51" s="9"/>
      <c r="AD51" s="9"/>
      <c r="AE51" s="9"/>
      <c r="AF51" s="9"/>
      <c r="AG51" s="9"/>
      <c r="AH51" s="9"/>
      <c r="AI51" s="9"/>
      <c r="AJ51" s="9"/>
      <c r="AK51" s="9"/>
      <c r="AL51" s="9"/>
      <c r="AM51" s="9"/>
      <c r="AN51" s="9"/>
      <c r="AO51" s="9"/>
      <c r="AP51" s="9"/>
      <c r="AQ51" s="1"/>
      <c r="AR51" s="1"/>
      <c r="AS51" s="1"/>
      <c r="AT51" s="1"/>
      <c r="AU51" s="1"/>
      <c r="AV51" s="1"/>
      <c r="AW51" s="1"/>
      <c r="AX51" s="1"/>
      <c r="AY51" s="1"/>
      <c r="AZ51" s="1"/>
    </row>
    <row r="52" spans="1:52" x14ac:dyDescent="0.35">
      <c r="A52" s="1"/>
      <c r="B52" s="1"/>
      <c r="C52" s="1"/>
      <c r="D52" s="1"/>
      <c r="E52" s="1"/>
      <c r="F52" s="1"/>
      <c r="G52" s="1"/>
      <c r="H52" s="1"/>
      <c r="I52" s="1"/>
      <c r="J52" s="1"/>
      <c r="K52" s="9"/>
      <c r="L52" s="8"/>
      <c r="M52" s="8"/>
      <c r="N52" s="8"/>
      <c r="O52" s="8"/>
      <c r="P52" s="8"/>
      <c r="Q52" s="8"/>
      <c r="R52" s="8"/>
      <c r="S52" s="8"/>
      <c r="T52" s="8"/>
      <c r="U52" s="8"/>
      <c r="V52" s="9"/>
      <c r="W52" s="9"/>
      <c r="X52" s="9"/>
      <c r="Y52" s="9"/>
      <c r="Z52" s="9"/>
      <c r="AA52" s="9"/>
      <c r="AB52" s="9"/>
      <c r="AC52" s="9"/>
      <c r="AD52" s="9"/>
      <c r="AE52" s="9"/>
      <c r="AF52" s="9"/>
      <c r="AG52" s="9"/>
      <c r="AH52" s="9"/>
      <c r="AI52" s="9"/>
      <c r="AJ52" s="9"/>
      <c r="AK52" s="9"/>
      <c r="AL52" s="9"/>
      <c r="AM52" s="9"/>
      <c r="AN52" s="9"/>
      <c r="AO52" s="9"/>
      <c r="AP52" s="9"/>
      <c r="AQ52" s="1"/>
      <c r="AR52" s="1"/>
      <c r="AS52" s="1"/>
      <c r="AT52" s="1"/>
      <c r="AU52" s="1"/>
      <c r="AV52" s="1"/>
      <c r="AW52" s="1"/>
      <c r="AX52" s="1"/>
      <c r="AY52" s="1"/>
      <c r="AZ52" s="1"/>
    </row>
    <row r="53" spans="1:52" x14ac:dyDescent="0.35">
      <c r="A53" s="1"/>
      <c r="B53" s="1"/>
      <c r="C53" s="1"/>
      <c r="D53" s="1"/>
      <c r="E53" s="1"/>
      <c r="F53" s="1"/>
      <c r="G53" s="1"/>
      <c r="H53" s="1"/>
      <c r="I53" s="1"/>
      <c r="J53" s="1"/>
      <c r="K53" s="9"/>
      <c r="L53" s="8"/>
      <c r="M53" s="8"/>
      <c r="N53" s="8"/>
      <c r="O53" s="8"/>
      <c r="P53" s="8"/>
      <c r="Q53" s="8"/>
      <c r="R53" s="8"/>
      <c r="S53" s="8"/>
      <c r="T53" s="8"/>
      <c r="U53" s="8"/>
      <c r="V53" s="9"/>
      <c r="W53" s="9"/>
      <c r="X53" s="9"/>
      <c r="Y53" s="9"/>
      <c r="Z53" s="9"/>
      <c r="AA53" s="9"/>
      <c r="AB53" s="9"/>
      <c r="AC53" s="9"/>
      <c r="AD53" s="9"/>
      <c r="AE53" s="9"/>
      <c r="AF53" s="9"/>
      <c r="AG53" s="9"/>
      <c r="AH53" s="9"/>
      <c r="AI53" s="9"/>
      <c r="AJ53" s="9"/>
      <c r="AK53" s="9"/>
      <c r="AL53" s="9"/>
      <c r="AM53" s="9"/>
      <c r="AN53" s="9"/>
      <c r="AO53" s="9"/>
      <c r="AP53" s="9"/>
      <c r="AQ53" s="1"/>
      <c r="AR53" s="1"/>
      <c r="AS53" s="1"/>
      <c r="AT53" s="1"/>
      <c r="AU53" s="1"/>
      <c r="AV53" s="1"/>
      <c r="AW53" s="1"/>
      <c r="AX53" s="1"/>
      <c r="AY53" s="1"/>
      <c r="AZ53" s="1"/>
    </row>
    <row r="54" spans="1:52" x14ac:dyDescent="0.35">
      <c r="A54" s="1"/>
      <c r="B54" s="1"/>
      <c r="C54" s="1"/>
      <c r="D54" s="1"/>
      <c r="E54" s="1"/>
      <c r="F54" s="1"/>
      <c r="G54" s="1"/>
      <c r="H54" s="1"/>
      <c r="I54" s="1"/>
      <c r="J54" s="1"/>
      <c r="K54" s="9"/>
      <c r="L54" s="8"/>
      <c r="M54" s="8"/>
      <c r="N54" s="8"/>
      <c r="O54" s="8"/>
      <c r="P54" s="8"/>
      <c r="Q54" s="8"/>
      <c r="R54" s="8"/>
      <c r="S54" s="8"/>
      <c r="T54" s="8"/>
      <c r="U54" s="8"/>
      <c r="V54" s="9"/>
      <c r="W54" s="9"/>
      <c r="X54" s="9"/>
      <c r="Y54" s="9"/>
      <c r="Z54" s="9"/>
      <c r="AA54" s="9"/>
      <c r="AB54" s="9"/>
      <c r="AC54" s="9"/>
      <c r="AD54" s="9"/>
      <c r="AE54" s="9"/>
      <c r="AF54" s="9"/>
      <c r="AG54" s="9"/>
      <c r="AH54" s="9"/>
      <c r="AI54" s="9"/>
      <c r="AJ54" s="9"/>
      <c r="AK54" s="9"/>
      <c r="AL54" s="9"/>
      <c r="AM54" s="9"/>
      <c r="AN54" s="9"/>
      <c r="AO54" s="9"/>
      <c r="AP54" s="9"/>
      <c r="AQ54" s="1"/>
      <c r="AR54" s="1"/>
      <c r="AS54" s="1"/>
      <c r="AT54" s="1"/>
      <c r="AU54" s="1"/>
      <c r="AV54" s="1"/>
      <c r="AW54" s="1"/>
      <c r="AX54" s="1"/>
      <c r="AY54" s="1"/>
      <c r="AZ54" s="1"/>
    </row>
    <row r="55" spans="1:52" x14ac:dyDescent="0.35">
      <c r="A55" s="1"/>
      <c r="B55" s="1"/>
      <c r="C55" s="1"/>
      <c r="D55" s="1"/>
      <c r="E55" s="1"/>
      <c r="F55" s="1"/>
      <c r="G55" s="1"/>
      <c r="H55" s="1"/>
      <c r="I55" s="1"/>
      <c r="J55" s="1"/>
      <c r="K55" s="9"/>
      <c r="L55" s="8"/>
      <c r="M55" s="8"/>
      <c r="N55" s="8"/>
      <c r="O55" s="8"/>
      <c r="P55" s="8"/>
      <c r="Q55" s="8"/>
      <c r="R55" s="8"/>
      <c r="S55" s="8"/>
      <c r="T55" s="8"/>
      <c r="U55" s="8"/>
      <c r="V55" s="9"/>
      <c r="W55" s="9"/>
      <c r="X55" s="9"/>
      <c r="Y55" s="9"/>
      <c r="Z55" s="9"/>
      <c r="AA55" s="9"/>
      <c r="AB55" s="9"/>
      <c r="AC55" s="9"/>
      <c r="AD55" s="9"/>
      <c r="AE55" s="9"/>
      <c r="AF55" s="9"/>
      <c r="AG55" s="9"/>
      <c r="AH55" s="9"/>
      <c r="AI55" s="9"/>
      <c r="AJ55" s="9"/>
      <c r="AK55" s="9"/>
      <c r="AL55" s="9"/>
      <c r="AM55" s="9"/>
      <c r="AN55" s="9"/>
      <c r="AO55" s="9"/>
      <c r="AP55" s="9"/>
      <c r="AQ55" s="1"/>
      <c r="AR55" s="1"/>
      <c r="AS55" s="1"/>
      <c r="AT55" s="1"/>
      <c r="AU55" s="1"/>
      <c r="AV55" s="1"/>
      <c r="AW55" s="1"/>
      <c r="AX55" s="1"/>
      <c r="AY55" s="1"/>
      <c r="AZ55" s="1"/>
    </row>
    <row r="56" spans="1:52" x14ac:dyDescent="0.35">
      <c r="A56" s="1"/>
      <c r="B56" s="1"/>
      <c r="C56" s="1"/>
      <c r="D56" s="1"/>
      <c r="E56" s="1"/>
      <c r="F56" s="1"/>
      <c r="G56" s="1"/>
      <c r="H56" s="1"/>
      <c r="I56" s="1"/>
      <c r="J56" s="1"/>
      <c r="K56" s="9"/>
      <c r="L56" s="8"/>
      <c r="M56" s="8"/>
      <c r="N56" s="8"/>
      <c r="O56" s="8"/>
      <c r="P56" s="8"/>
      <c r="Q56" s="8"/>
      <c r="R56" s="8"/>
      <c r="S56" s="8"/>
      <c r="T56" s="8"/>
      <c r="U56" s="8"/>
      <c r="V56" s="9"/>
      <c r="W56" s="9"/>
      <c r="X56" s="9"/>
      <c r="Y56" s="9"/>
      <c r="Z56" s="9"/>
      <c r="AA56" s="9"/>
      <c r="AB56" s="9"/>
      <c r="AC56" s="9"/>
      <c r="AD56" s="9"/>
      <c r="AE56" s="9"/>
      <c r="AF56" s="9"/>
      <c r="AG56" s="9"/>
      <c r="AH56" s="9"/>
      <c r="AI56" s="9"/>
      <c r="AJ56" s="9"/>
      <c r="AK56" s="9"/>
      <c r="AL56" s="9"/>
      <c r="AM56" s="9"/>
      <c r="AN56" s="9"/>
      <c r="AO56" s="9"/>
      <c r="AP56" s="9"/>
      <c r="AQ56" s="1"/>
      <c r="AR56" s="1"/>
      <c r="AS56" s="1"/>
      <c r="AT56" s="1"/>
      <c r="AU56" s="1"/>
      <c r="AV56" s="1"/>
      <c r="AW56" s="1"/>
      <c r="AX56" s="1"/>
      <c r="AY56" s="1"/>
      <c r="AZ56" s="1"/>
    </row>
    <row r="57" spans="1:52" x14ac:dyDescent="0.35">
      <c r="A57" s="1"/>
      <c r="B57" s="1"/>
      <c r="C57" s="1"/>
      <c r="D57" s="1"/>
      <c r="E57" s="1"/>
      <c r="F57" s="1"/>
      <c r="G57" s="1"/>
      <c r="H57" s="1"/>
      <c r="I57" s="1"/>
      <c r="J57" s="1"/>
      <c r="K57" s="9"/>
      <c r="L57" s="8"/>
      <c r="M57" s="8"/>
      <c r="N57" s="8"/>
      <c r="O57" s="8"/>
      <c r="P57" s="8"/>
      <c r="Q57" s="8"/>
      <c r="R57" s="8"/>
      <c r="S57" s="8"/>
      <c r="T57" s="8"/>
      <c r="U57" s="8"/>
      <c r="V57" s="9"/>
      <c r="W57" s="9"/>
      <c r="X57" s="9"/>
      <c r="Y57" s="9"/>
      <c r="Z57" s="9"/>
      <c r="AA57" s="9"/>
      <c r="AB57" s="9"/>
      <c r="AC57" s="9"/>
      <c r="AD57" s="9"/>
      <c r="AE57" s="9"/>
      <c r="AF57" s="9"/>
      <c r="AG57" s="9"/>
      <c r="AH57" s="9"/>
      <c r="AI57" s="9"/>
      <c r="AJ57" s="9"/>
      <c r="AK57" s="9"/>
      <c r="AL57" s="9"/>
      <c r="AM57" s="9"/>
      <c r="AN57" s="9"/>
      <c r="AO57" s="9"/>
      <c r="AP57" s="9"/>
      <c r="AQ57" s="1"/>
      <c r="AR57" s="1"/>
      <c r="AS57" s="1"/>
      <c r="AT57" s="1"/>
      <c r="AU57" s="1"/>
      <c r="AV57" s="1"/>
      <c r="AW57" s="1"/>
      <c r="AX57" s="1"/>
      <c r="AY57" s="1"/>
      <c r="AZ57" s="1"/>
    </row>
    <row r="58" spans="1:52" x14ac:dyDescent="0.35">
      <c r="A58" s="1"/>
      <c r="B58" s="1"/>
      <c r="C58" s="1"/>
      <c r="D58" s="1"/>
      <c r="E58" s="1"/>
      <c r="F58" s="1"/>
      <c r="G58" s="1"/>
      <c r="H58" s="1"/>
      <c r="I58" s="1"/>
      <c r="J58" s="1"/>
      <c r="K58" s="9"/>
      <c r="L58" s="8"/>
      <c r="M58" s="8"/>
      <c r="N58" s="8"/>
      <c r="O58" s="8"/>
      <c r="P58" s="8"/>
      <c r="Q58" s="8"/>
      <c r="R58" s="8"/>
      <c r="S58" s="8"/>
      <c r="T58" s="8"/>
      <c r="U58" s="8"/>
      <c r="V58" s="9"/>
      <c r="W58" s="9"/>
      <c r="X58" s="9"/>
      <c r="Y58" s="9"/>
      <c r="Z58" s="9"/>
      <c r="AA58" s="9"/>
      <c r="AB58" s="9"/>
      <c r="AC58" s="9"/>
      <c r="AD58" s="9"/>
      <c r="AE58" s="9"/>
      <c r="AF58" s="9"/>
      <c r="AG58" s="9"/>
      <c r="AH58" s="9"/>
      <c r="AI58" s="9"/>
      <c r="AJ58" s="9"/>
      <c r="AK58" s="9"/>
      <c r="AL58" s="9"/>
      <c r="AM58" s="9"/>
      <c r="AN58" s="9"/>
      <c r="AO58" s="9"/>
      <c r="AP58" s="9"/>
      <c r="AQ58" s="1"/>
      <c r="AR58" s="1"/>
      <c r="AS58" s="1"/>
      <c r="AT58" s="1"/>
      <c r="AU58" s="1"/>
      <c r="AV58" s="1"/>
      <c r="AW58" s="1"/>
      <c r="AX58" s="1"/>
      <c r="AY58" s="1"/>
      <c r="AZ58" s="1"/>
    </row>
    <row r="59" spans="1:52" x14ac:dyDescent="0.35">
      <c r="A59" s="1"/>
      <c r="B59" s="1"/>
      <c r="C59" s="1"/>
      <c r="D59" s="1"/>
      <c r="E59" s="1"/>
      <c r="F59" s="1"/>
      <c r="G59" s="1"/>
      <c r="H59" s="1"/>
      <c r="I59" s="1"/>
      <c r="J59" s="1"/>
      <c r="K59" s="9"/>
      <c r="L59" s="8"/>
      <c r="M59" s="8"/>
      <c r="N59" s="8"/>
      <c r="O59" s="8"/>
      <c r="P59" s="8"/>
      <c r="Q59" s="8"/>
      <c r="R59" s="8"/>
      <c r="S59" s="8"/>
      <c r="T59" s="8"/>
      <c r="U59" s="8"/>
      <c r="V59" s="9"/>
      <c r="W59" s="9"/>
      <c r="X59" s="9"/>
      <c r="Y59" s="9"/>
      <c r="Z59" s="9"/>
      <c r="AA59" s="9"/>
      <c r="AB59" s="9"/>
      <c r="AC59" s="9"/>
      <c r="AD59" s="9"/>
      <c r="AE59" s="9"/>
      <c r="AF59" s="9"/>
      <c r="AG59" s="9"/>
      <c r="AH59" s="9"/>
      <c r="AI59" s="9"/>
      <c r="AJ59" s="9"/>
      <c r="AK59" s="9"/>
      <c r="AL59" s="9"/>
      <c r="AM59" s="9"/>
      <c r="AN59" s="9"/>
      <c r="AO59" s="9"/>
      <c r="AP59" s="9"/>
      <c r="AQ59" s="1"/>
      <c r="AR59" s="1"/>
      <c r="AS59" s="1"/>
      <c r="AT59" s="1"/>
      <c r="AU59" s="1"/>
      <c r="AV59" s="1"/>
      <c r="AW59" s="1"/>
      <c r="AX59" s="1"/>
      <c r="AY59" s="1"/>
      <c r="AZ59" s="1"/>
    </row>
    <row r="60" spans="1:52" x14ac:dyDescent="0.35">
      <c r="A60" s="1"/>
      <c r="B60" s="1"/>
      <c r="C60" s="1"/>
      <c r="D60" s="1"/>
      <c r="E60" s="1"/>
      <c r="F60" s="1"/>
      <c r="G60" s="1"/>
      <c r="H60" s="1"/>
      <c r="I60" s="1"/>
      <c r="J60" s="1"/>
      <c r="K60" s="9"/>
      <c r="L60" s="8"/>
      <c r="M60" s="8"/>
      <c r="N60" s="8"/>
      <c r="O60" s="8"/>
      <c r="P60" s="8"/>
      <c r="Q60" s="8"/>
      <c r="R60" s="8"/>
      <c r="S60" s="8"/>
      <c r="T60" s="8"/>
      <c r="U60" s="8"/>
      <c r="V60" s="9"/>
      <c r="W60" s="9"/>
      <c r="X60" s="9"/>
      <c r="Y60" s="9"/>
      <c r="Z60" s="9"/>
      <c r="AA60" s="9"/>
      <c r="AB60" s="9"/>
      <c r="AC60" s="9"/>
      <c r="AD60" s="9"/>
      <c r="AE60" s="9"/>
      <c r="AF60" s="9"/>
      <c r="AG60" s="9"/>
      <c r="AH60" s="9"/>
      <c r="AI60" s="9"/>
      <c r="AJ60" s="9"/>
      <c r="AK60" s="9"/>
      <c r="AL60" s="9"/>
      <c r="AM60" s="9"/>
      <c r="AN60" s="9"/>
      <c r="AO60" s="9"/>
      <c r="AP60" s="9"/>
      <c r="AQ60" s="1"/>
      <c r="AR60" s="1"/>
      <c r="AS60" s="1"/>
      <c r="AT60" s="1"/>
      <c r="AU60" s="1"/>
      <c r="AV60" s="1"/>
      <c r="AW60" s="1"/>
      <c r="AX60" s="1"/>
      <c r="AY60" s="1"/>
      <c r="AZ60" s="1"/>
    </row>
    <row r="61" spans="1:52" x14ac:dyDescent="0.35">
      <c r="A61" s="1"/>
      <c r="B61" s="1"/>
      <c r="C61" s="1"/>
      <c r="D61" s="1"/>
      <c r="E61" s="1"/>
      <c r="F61" s="1"/>
      <c r="G61" s="1"/>
      <c r="H61" s="1"/>
      <c r="I61" s="1"/>
      <c r="J61" s="1"/>
      <c r="K61" s="9"/>
      <c r="L61" s="8"/>
      <c r="M61" s="8"/>
      <c r="N61" s="8"/>
      <c r="O61" s="8"/>
      <c r="P61" s="8"/>
      <c r="Q61" s="8"/>
      <c r="R61" s="8"/>
      <c r="S61" s="8"/>
      <c r="T61" s="8"/>
      <c r="U61" s="8"/>
      <c r="V61" s="9"/>
      <c r="W61" s="9"/>
      <c r="X61" s="9"/>
      <c r="Y61" s="9"/>
      <c r="Z61" s="9"/>
      <c r="AA61" s="9"/>
      <c r="AB61" s="9"/>
      <c r="AC61" s="9"/>
      <c r="AD61" s="9"/>
      <c r="AE61" s="9"/>
      <c r="AF61" s="9"/>
      <c r="AG61" s="9"/>
      <c r="AH61" s="9"/>
      <c r="AI61" s="9"/>
      <c r="AJ61" s="9"/>
      <c r="AK61" s="9"/>
      <c r="AL61" s="9"/>
      <c r="AM61" s="9"/>
      <c r="AN61" s="9"/>
      <c r="AO61" s="9"/>
      <c r="AP61" s="9"/>
      <c r="AQ61" s="1"/>
      <c r="AR61" s="1"/>
      <c r="AS61" s="1"/>
      <c r="AT61" s="1"/>
      <c r="AU61" s="1"/>
      <c r="AV61" s="1"/>
      <c r="AW61" s="1"/>
      <c r="AX61" s="1"/>
      <c r="AY61" s="1"/>
      <c r="AZ61" s="1"/>
    </row>
    <row r="62" spans="1:52" x14ac:dyDescent="0.35">
      <c r="A62" s="1"/>
      <c r="B62" s="1"/>
      <c r="C62" s="1"/>
      <c r="D62" s="1"/>
      <c r="E62" s="1"/>
      <c r="F62" s="1"/>
      <c r="G62" s="1"/>
      <c r="H62" s="1"/>
      <c r="I62" s="1"/>
      <c r="J62" s="1"/>
      <c r="K62" s="9"/>
      <c r="L62" s="8"/>
      <c r="M62" s="8"/>
      <c r="N62" s="8"/>
      <c r="O62" s="8"/>
      <c r="P62" s="8"/>
      <c r="Q62" s="8"/>
      <c r="R62" s="8"/>
      <c r="S62" s="8"/>
      <c r="T62" s="8"/>
      <c r="U62" s="8"/>
      <c r="V62" s="9"/>
      <c r="W62" s="9"/>
      <c r="X62" s="9"/>
      <c r="Y62" s="9"/>
      <c r="Z62" s="9"/>
      <c r="AA62" s="9"/>
      <c r="AB62" s="9"/>
      <c r="AC62" s="9"/>
      <c r="AD62" s="9"/>
      <c r="AE62" s="9"/>
      <c r="AF62" s="9"/>
      <c r="AG62" s="9"/>
      <c r="AH62" s="9"/>
      <c r="AI62" s="9"/>
      <c r="AJ62" s="9"/>
      <c r="AK62" s="9"/>
      <c r="AL62" s="9"/>
      <c r="AM62" s="9"/>
      <c r="AN62" s="9"/>
      <c r="AO62" s="9"/>
      <c r="AP62" s="9"/>
      <c r="AQ62" s="1"/>
      <c r="AR62" s="1"/>
      <c r="AS62" s="1"/>
      <c r="AT62" s="1"/>
      <c r="AU62" s="1"/>
      <c r="AV62" s="1"/>
      <c r="AW62" s="1"/>
      <c r="AX62" s="1"/>
      <c r="AY62" s="1"/>
      <c r="AZ62" s="1"/>
    </row>
    <row r="63" spans="1:52" x14ac:dyDescent="0.35">
      <c r="A63" s="1"/>
      <c r="B63" s="1"/>
      <c r="C63" s="1"/>
      <c r="D63" s="1"/>
      <c r="E63" s="1"/>
      <c r="F63" s="1"/>
      <c r="G63" s="1"/>
      <c r="H63" s="1"/>
      <c r="I63" s="1"/>
      <c r="J63" s="1"/>
      <c r="K63" s="9"/>
      <c r="L63" s="8"/>
      <c r="M63" s="8"/>
      <c r="N63" s="8"/>
      <c r="O63" s="8"/>
      <c r="P63" s="8"/>
      <c r="Q63" s="8"/>
      <c r="R63" s="8"/>
      <c r="S63" s="8"/>
      <c r="T63" s="8"/>
      <c r="U63" s="8"/>
      <c r="V63" s="9"/>
      <c r="W63" s="9"/>
      <c r="X63" s="9"/>
      <c r="Y63" s="9"/>
      <c r="Z63" s="9"/>
      <c r="AA63" s="9"/>
      <c r="AB63" s="9"/>
      <c r="AC63" s="9"/>
      <c r="AD63" s="9"/>
      <c r="AE63" s="9"/>
      <c r="AF63" s="9"/>
      <c r="AG63" s="9"/>
      <c r="AH63" s="9"/>
      <c r="AI63" s="9"/>
      <c r="AJ63" s="9"/>
      <c r="AK63" s="9"/>
      <c r="AL63" s="9"/>
      <c r="AM63" s="9"/>
      <c r="AN63" s="9"/>
      <c r="AO63" s="9"/>
      <c r="AP63" s="9"/>
      <c r="AQ63" s="1"/>
      <c r="AR63" s="1"/>
      <c r="AS63" s="1"/>
      <c r="AT63" s="1"/>
      <c r="AU63" s="1"/>
      <c r="AV63" s="1"/>
      <c r="AW63" s="1"/>
      <c r="AX63" s="1"/>
      <c r="AY63" s="1"/>
      <c r="AZ63" s="1"/>
    </row>
    <row r="64" spans="1:52" x14ac:dyDescent="0.35">
      <c r="A64" s="1"/>
      <c r="B64" s="1"/>
      <c r="C64" s="1"/>
      <c r="D64" s="1"/>
      <c r="E64" s="1"/>
      <c r="F64" s="1"/>
      <c r="G64" s="1"/>
      <c r="H64" s="1"/>
      <c r="I64" s="1"/>
      <c r="J64" s="1"/>
      <c r="K64" s="9"/>
      <c r="L64" s="8"/>
      <c r="M64" s="8"/>
      <c r="N64" s="8"/>
      <c r="O64" s="8"/>
      <c r="P64" s="8"/>
      <c r="Q64" s="8"/>
      <c r="R64" s="8"/>
      <c r="S64" s="8"/>
      <c r="T64" s="8"/>
      <c r="U64" s="8"/>
      <c r="V64" s="9"/>
      <c r="W64" s="9"/>
      <c r="X64" s="9"/>
      <c r="Y64" s="9"/>
      <c r="Z64" s="9"/>
      <c r="AA64" s="9"/>
      <c r="AB64" s="9"/>
      <c r="AC64" s="9"/>
      <c r="AD64" s="9"/>
      <c r="AE64" s="9"/>
      <c r="AF64" s="9"/>
      <c r="AG64" s="9"/>
      <c r="AH64" s="9"/>
      <c r="AI64" s="9"/>
      <c r="AJ64" s="9"/>
      <c r="AK64" s="9"/>
      <c r="AL64" s="9"/>
      <c r="AM64" s="9"/>
      <c r="AN64" s="9"/>
      <c r="AO64" s="9"/>
      <c r="AP64" s="9"/>
      <c r="AQ64" s="1"/>
      <c r="AR64" s="1"/>
      <c r="AS64" s="1"/>
      <c r="AT64" s="1"/>
      <c r="AU64" s="1"/>
      <c r="AV64" s="1"/>
      <c r="AW64" s="1"/>
      <c r="AX64" s="1"/>
      <c r="AY64" s="1"/>
      <c r="AZ64" s="1"/>
    </row>
    <row r="65" spans="1:52" x14ac:dyDescent="0.35">
      <c r="A65" s="1"/>
      <c r="B65" s="1"/>
      <c r="C65" s="1"/>
      <c r="D65" s="1"/>
      <c r="E65" s="1"/>
      <c r="F65" s="1"/>
      <c r="G65" s="1"/>
      <c r="H65" s="1"/>
      <c r="I65" s="1"/>
      <c r="J65" s="1"/>
      <c r="K65" s="9"/>
      <c r="L65" s="8"/>
      <c r="M65" s="8"/>
      <c r="N65" s="8"/>
      <c r="O65" s="8"/>
      <c r="P65" s="8"/>
      <c r="Q65" s="8"/>
      <c r="R65" s="8"/>
      <c r="S65" s="8"/>
      <c r="T65" s="8"/>
      <c r="U65" s="8"/>
      <c r="V65" s="9"/>
      <c r="W65" s="9"/>
      <c r="X65" s="9"/>
      <c r="Y65" s="9"/>
      <c r="Z65" s="9"/>
      <c r="AA65" s="9"/>
      <c r="AB65" s="9"/>
      <c r="AC65" s="9"/>
      <c r="AD65" s="9"/>
      <c r="AE65" s="9"/>
      <c r="AF65" s="9"/>
      <c r="AG65" s="9"/>
      <c r="AH65" s="9"/>
      <c r="AI65" s="9"/>
      <c r="AJ65" s="9"/>
      <c r="AK65" s="9"/>
      <c r="AL65" s="9"/>
      <c r="AM65" s="9"/>
      <c r="AN65" s="9"/>
      <c r="AO65" s="9"/>
      <c r="AP65" s="9"/>
      <c r="AQ65" s="1"/>
      <c r="AR65" s="1"/>
      <c r="AS65" s="1"/>
      <c r="AT65" s="1"/>
      <c r="AU65" s="1"/>
      <c r="AV65" s="1"/>
      <c r="AW65" s="1"/>
      <c r="AX65" s="1"/>
      <c r="AY65" s="1"/>
      <c r="AZ65" s="1"/>
    </row>
    <row r="66" spans="1:52" x14ac:dyDescent="0.35">
      <c r="A66" s="1"/>
      <c r="B66" s="1"/>
      <c r="C66" s="1"/>
      <c r="D66" s="1"/>
      <c r="E66" s="1"/>
      <c r="F66" s="1"/>
      <c r="G66" s="1"/>
      <c r="H66" s="1"/>
      <c r="I66" s="1"/>
      <c r="J66" s="1"/>
      <c r="K66" s="9"/>
      <c r="L66" s="8"/>
      <c r="M66" s="8"/>
      <c r="N66" s="8"/>
      <c r="O66" s="8"/>
      <c r="P66" s="8"/>
      <c r="Q66" s="8"/>
      <c r="R66" s="8"/>
      <c r="S66" s="8"/>
      <c r="T66" s="8"/>
      <c r="U66" s="8"/>
      <c r="V66" s="9"/>
      <c r="W66" s="9"/>
      <c r="X66" s="9"/>
      <c r="Y66" s="9"/>
      <c r="Z66" s="9"/>
      <c r="AA66" s="9"/>
      <c r="AB66" s="9"/>
      <c r="AC66" s="9"/>
      <c r="AD66" s="9"/>
      <c r="AE66" s="9"/>
      <c r="AF66" s="9"/>
      <c r="AG66" s="9"/>
      <c r="AH66" s="9"/>
      <c r="AI66" s="9"/>
      <c r="AJ66" s="9"/>
      <c r="AK66" s="9"/>
      <c r="AL66" s="9"/>
      <c r="AM66" s="9"/>
      <c r="AN66" s="9"/>
      <c r="AO66" s="9"/>
      <c r="AP66" s="9"/>
      <c r="AQ66" s="1"/>
      <c r="AR66" s="1"/>
      <c r="AS66" s="1"/>
      <c r="AT66" s="1"/>
      <c r="AU66" s="1"/>
      <c r="AV66" s="1"/>
      <c r="AW66" s="1"/>
      <c r="AX66" s="1"/>
      <c r="AY66" s="1"/>
      <c r="AZ66" s="1"/>
    </row>
    <row r="67" spans="1:52" x14ac:dyDescent="0.35">
      <c r="A67" s="1"/>
      <c r="B67" s="1"/>
      <c r="C67" s="1"/>
      <c r="D67" s="1"/>
      <c r="E67" s="1"/>
      <c r="F67" s="1"/>
      <c r="G67" s="1"/>
      <c r="H67" s="1"/>
      <c r="I67" s="1"/>
      <c r="J67" s="1"/>
      <c r="K67" s="9"/>
      <c r="L67" s="8"/>
      <c r="M67" s="8"/>
      <c r="N67" s="8"/>
      <c r="O67" s="8"/>
      <c r="P67" s="8"/>
      <c r="Q67" s="8"/>
      <c r="R67" s="8"/>
      <c r="S67" s="8"/>
      <c r="T67" s="8"/>
      <c r="U67" s="8"/>
      <c r="V67" s="9"/>
      <c r="W67" s="9"/>
      <c r="X67" s="9"/>
      <c r="Y67" s="9"/>
      <c r="Z67" s="9"/>
      <c r="AA67" s="9"/>
      <c r="AB67" s="9"/>
      <c r="AC67" s="9"/>
      <c r="AD67" s="9"/>
      <c r="AE67" s="9"/>
      <c r="AF67" s="9"/>
      <c r="AG67" s="9"/>
      <c r="AH67" s="9"/>
      <c r="AI67" s="9"/>
      <c r="AJ67" s="9"/>
      <c r="AK67" s="9"/>
      <c r="AL67" s="9"/>
      <c r="AM67" s="9"/>
      <c r="AN67" s="9"/>
      <c r="AO67" s="9"/>
      <c r="AP67" s="9"/>
      <c r="AQ67" s="1"/>
      <c r="AR67" s="1"/>
      <c r="AS67" s="1"/>
      <c r="AT67" s="1"/>
      <c r="AU67" s="1"/>
      <c r="AV67" s="1"/>
      <c r="AW67" s="1"/>
      <c r="AX67" s="1"/>
      <c r="AY67" s="1"/>
      <c r="AZ67" s="1"/>
    </row>
    <row r="68" spans="1:52" x14ac:dyDescent="0.35">
      <c r="A68" s="1"/>
      <c r="B68" s="1"/>
      <c r="C68" s="1"/>
      <c r="D68" s="1"/>
      <c r="E68" s="1"/>
      <c r="F68" s="1"/>
      <c r="G68" s="1"/>
      <c r="H68" s="1"/>
      <c r="I68" s="1"/>
      <c r="J68" s="1"/>
      <c r="K68" s="9"/>
      <c r="L68" s="8"/>
      <c r="M68" s="8"/>
      <c r="N68" s="8"/>
      <c r="O68" s="8"/>
      <c r="P68" s="8"/>
      <c r="Q68" s="8"/>
      <c r="R68" s="8"/>
      <c r="S68" s="8"/>
      <c r="T68" s="8"/>
      <c r="U68" s="8"/>
      <c r="V68" s="9"/>
      <c r="W68" s="9"/>
      <c r="X68" s="9"/>
      <c r="Y68" s="9"/>
      <c r="Z68" s="9"/>
      <c r="AA68" s="9"/>
      <c r="AB68" s="9"/>
      <c r="AC68" s="9"/>
      <c r="AD68" s="9"/>
      <c r="AE68" s="9"/>
      <c r="AF68" s="9"/>
      <c r="AG68" s="9"/>
      <c r="AH68" s="9"/>
      <c r="AI68" s="9"/>
      <c r="AJ68" s="9"/>
      <c r="AK68" s="9"/>
      <c r="AL68" s="9"/>
      <c r="AM68" s="9"/>
      <c r="AN68" s="9"/>
      <c r="AO68" s="9"/>
      <c r="AP68" s="9"/>
      <c r="AQ68" s="1"/>
      <c r="AR68" s="1"/>
      <c r="AS68" s="1"/>
      <c r="AT68" s="1"/>
      <c r="AU68" s="1"/>
      <c r="AV68" s="1"/>
      <c r="AW68" s="1"/>
      <c r="AX68" s="1"/>
      <c r="AY68" s="1"/>
      <c r="AZ68" s="1"/>
    </row>
    <row r="69" spans="1:52" x14ac:dyDescent="0.35">
      <c r="A69" s="1"/>
      <c r="B69" s="1"/>
      <c r="C69" s="1"/>
      <c r="D69" s="1"/>
      <c r="E69" s="1"/>
      <c r="F69" s="1"/>
      <c r="G69" s="1"/>
      <c r="H69" s="1"/>
      <c r="I69" s="1"/>
      <c r="J69" s="1"/>
      <c r="K69" s="9"/>
      <c r="L69" s="8"/>
      <c r="M69" s="8"/>
      <c r="N69" s="8"/>
      <c r="O69" s="8"/>
      <c r="P69" s="8"/>
      <c r="Q69" s="8"/>
      <c r="R69" s="8"/>
      <c r="S69" s="8"/>
      <c r="T69" s="8"/>
      <c r="U69" s="8"/>
      <c r="V69" s="9"/>
      <c r="W69" s="9"/>
      <c r="X69" s="9"/>
      <c r="Y69" s="9"/>
      <c r="Z69" s="9"/>
      <c r="AA69" s="9"/>
      <c r="AB69" s="9"/>
      <c r="AC69" s="9"/>
      <c r="AD69" s="9"/>
      <c r="AE69" s="9"/>
      <c r="AF69" s="9"/>
      <c r="AG69" s="9"/>
      <c r="AH69" s="9"/>
      <c r="AI69" s="9"/>
      <c r="AJ69" s="9"/>
      <c r="AK69" s="9"/>
      <c r="AL69" s="9"/>
      <c r="AM69" s="9"/>
      <c r="AN69" s="9"/>
      <c r="AO69" s="9"/>
      <c r="AP69" s="9"/>
      <c r="AQ69" s="1"/>
      <c r="AR69" s="1"/>
      <c r="AS69" s="1"/>
      <c r="AT69" s="1"/>
      <c r="AU69" s="1"/>
      <c r="AV69" s="1"/>
      <c r="AW69" s="1"/>
      <c r="AX69" s="1"/>
      <c r="AY69" s="1"/>
      <c r="AZ69" s="1"/>
    </row>
    <row r="70" spans="1:52" x14ac:dyDescent="0.35">
      <c r="A70" s="1"/>
      <c r="B70" s="1"/>
      <c r="C70" s="1"/>
      <c r="D70" s="1"/>
      <c r="E70" s="1"/>
      <c r="F70" s="1"/>
      <c r="G70" s="1"/>
      <c r="H70" s="1"/>
      <c r="I70" s="1"/>
      <c r="J70" s="1"/>
      <c r="K70" s="9"/>
      <c r="L70" s="8"/>
      <c r="M70" s="8"/>
      <c r="N70" s="8"/>
      <c r="O70" s="8"/>
      <c r="P70" s="8"/>
      <c r="Q70" s="8"/>
      <c r="R70" s="8"/>
      <c r="S70" s="8"/>
      <c r="T70" s="8"/>
      <c r="U70" s="8"/>
      <c r="V70" s="9"/>
      <c r="W70" s="9"/>
      <c r="X70" s="9"/>
      <c r="Y70" s="9"/>
      <c r="Z70" s="9"/>
      <c r="AA70" s="9"/>
      <c r="AB70" s="9"/>
      <c r="AC70" s="9"/>
      <c r="AD70" s="9"/>
      <c r="AE70" s="9"/>
      <c r="AF70" s="9"/>
      <c r="AG70" s="9"/>
      <c r="AH70" s="9"/>
      <c r="AI70" s="9"/>
      <c r="AJ70" s="9"/>
      <c r="AK70" s="9"/>
      <c r="AL70" s="9"/>
      <c r="AM70" s="9"/>
      <c r="AN70" s="9"/>
      <c r="AO70" s="9"/>
      <c r="AP70" s="9"/>
      <c r="AQ70" s="1"/>
      <c r="AR70" s="1"/>
      <c r="AS70" s="1"/>
      <c r="AT70" s="1"/>
      <c r="AU70" s="1"/>
      <c r="AV70" s="1"/>
      <c r="AW70" s="1"/>
      <c r="AX70" s="1"/>
      <c r="AY70" s="1"/>
      <c r="AZ70" s="1"/>
    </row>
    <row r="71" spans="1:52" x14ac:dyDescent="0.35">
      <c r="A71" s="1"/>
      <c r="B71" s="1"/>
      <c r="C71" s="1"/>
      <c r="D71" s="1"/>
      <c r="E71" s="1"/>
      <c r="F71" s="1"/>
      <c r="G71" s="1"/>
      <c r="H71" s="1"/>
      <c r="I71" s="1"/>
      <c r="J71" s="1"/>
      <c r="K71" s="9"/>
      <c r="L71" s="8"/>
      <c r="M71" s="8"/>
      <c r="N71" s="8"/>
      <c r="O71" s="8"/>
      <c r="P71" s="8"/>
      <c r="Q71" s="8"/>
      <c r="R71" s="8"/>
      <c r="S71" s="8"/>
      <c r="T71" s="8"/>
      <c r="U71" s="8"/>
      <c r="V71" s="9"/>
      <c r="W71" s="9"/>
      <c r="X71" s="9"/>
      <c r="Y71" s="9"/>
      <c r="Z71" s="9"/>
      <c r="AA71" s="9"/>
      <c r="AB71" s="9"/>
      <c r="AC71" s="9"/>
      <c r="AD71" s="9"/>
      <c r="AE71" s="9"/>
      <c r="AF71" s="9"/>
      <c r="AG71" s="9"/>
      <c r="AH71" s="9"/>
      <c r="AI71" s="9"/>
      <c r="AJ71" s="9"/>
      <c r="AK71" s="9"/>
      <c r="AL71" s="9"/>
      <c r="AM71" s="9"/>
      <c r="AN71" s="9"/>
      <c r="AO71" s="9"/>
      <c r="AP71" s="9"/>
      <c r="AQ71" s="1"/>
      <c r="AR71" s="1"/>
      <c r="AS71" s="1"/>
      <c r="AT71" s="1"/>
      <c r="AU71" s="1"/>
      <c r="AV71" s="1"/>
      <c r="AW71" s="1"/>
      <c r="AX71" s="1"/>
      <c r="AY71" s="1"/>
      <c r="AZ71" s="1"/>
    </row>
    <row r="72" spans="1:52" x14ac:dyDescent="0.35">
      <c r="A72" s="1"/>
      <c r="B72" s="1"/>
      <c r="C72" s="1"/>
      <c r="D72" s="1"/>
      <c r="E72" s="1"/>
      <c r="F72" s="1"/>
      <c r="G72" s="1"/>
      <c r="H72" s="1"/>
      <c r="I72" s="1"/>
      <c r="J72" s="1"/>
      <c r="K72" s="9"/>
      <c r="L72" s="8"/>
      <c r="M72" s="8"/>
      <c r="N72" s="8"/>
      <c r="O72" s="8"/>
      <c r="P72" s="8"/>
      <c r="Q72" s="8"/>
      <c r="R72" s="8"/>
      <c r="S72" s="8"/>
      <c r="T72" s="8"/>
      <c r="U72" s="8"/>
      <c r="V72" s="9"/>
      <c r="W72" s="9"/>
      <c r="X72" s="9"/>
      <c r="Y72" s="9"/>
      <c r="Z72" s="9"/>
      <c r="AA72" s="9"/>
      <c r="AB72" s="9"/>
      <c r="AC72" s="9"/>
      <c r="AD72" s="9"/>
      <c r="AE72" s="9"/>
      <c r="AF72" s="9"/>
      <c r="AG72" s="9"/>
      <c r="AH72" s="9"/>
      <c r="AI72" s="9"/>
      <c r="AJ72" s="9"/>
      <c r="AK72" s="9"/>
      <c r="AL72" s="9"/>
      <c r="AM72" s="9"/>
      <c r="AN72" s="9"/>
      <c r="AO72" s="9"/>
      <c r="AP72" s="9"/>
      <c r="AQ72" s="1"/>
      <c r="AR72" s="1"/>
      <c r="AS72" s="1"/>
      <c r="AT72" s="1"/>
      <c r="AU72" s="1"/>
      <c r="AV72" s="1"/>
      <c r="AW72" s="1"/>
      <c r="AX72" s="1"/>
      <c r="AY72" s="1"/>
      <c r="AZ72" s="1"/>
    </row>
    <row r="73" spans="1:52" x14ac:dyDescent="0.35">
      <c r="A73" s="1"/>
      <c r="B73" s="1"/>
      <c r="C73" s="1"/>
      <c r="D73" s="1"/>
      <c r="E73" s="1"/>
      <c r="F73" s="1"/>
      <c r="G73" s="1"/>
      <c r="H73" s="1"/>
      <c r="I73" s="1"/>
      <c r="J73" s="1"/>
      <c r="K73" s="9"/>
      <c r="L73" s="8"/>
      <c r="M73" s="8"/>
      <c r="N73" s="8"/>
      <c r="O73" s="8"/>
      <c r="P73" s="8"/>
      <c r="Q73" s="8"/>
      <c r="R73" s="8"/>
      <c r="S73" s="8"/>
      <c r="T73" s="8"/>
      <c r="U73" s="8"/>
      <c r="V73" s="9"/>
      <c r="W73" s="9"/>
      <c r="X73" s="9"/>
      <c r="Y73" s="9"/>
      <c r="Z73" s="9"/>
      <c r="AA73" s="9"/>
      <c r="AB73" s="9"/>
      <c r="AC73" s="9"/>
      <c r="AD73" s="9"/>
      <c r="AE73" s="9"/>
      <c r="AF73" s="9"/>
      <c r="AG73" s="9"/>
      <c r="AH73" s="9"/>
      <c r="AI73" s="9"/>
      <c r="AJ73" s="9"/>
      <c r="AK73" s="9"/>
      <c r="AL73" s="9"/>
      <c r="AM73" s="9"/>
      <c r="AN73" s="9"/>
      <c r="AO73" s="9"/>
      <c r="AP73" s="9"/>
      <c r="AQ73" s="1"/>
      <c r="AR73" s="1"/>
      <c r="AS73" s="1"/>
      <c r="AT73" s="1"/>
      <c r="AU73" s="1"/>
      <c r="AV73" s="1"/>
      <c r="AW73" s="1"/>
      <c r="AX73" s="1"/>
      <c r="AY73" s="1"/>
      <c r="AZ73" s="1"/>
    </row>
    <row r="74" spans="1:52" x14ac:dyDescent="0.35">
      <c r="A74" s="1"/>
      <c r="B74" s="1"/>
      <c r="C74" s="1"/>
      <c r="D74" s="1"/>
      <c r="E74" s="1"/>
      <c r="F74" s="1"/>
      <c r="G74" s="1"/>
      <c r="H74" s="1"/>
      <c r="I74" s="1"/>
      <c r="J74" s="1"/>
      <c r="K74" s="9"/>
      <c r="L74" s="8"/>
      <c r="M74" s="8"/>
      <c r="N74" s="8"/>
      <c r="O74" s="8"/>
      <c r="P74" s="8"/>
      <c r="Q74" s="8"/>
      <c r="R74" s="8"/>
      <c r="S74" s="8"/>
      <c r="T74" s="8"/>
      <c r="U74" s="8"/>
      <c r="V74" s="9"/>
      <c r="W74" s="9"/>
      <c r="X74" s="9"/>
      <c r="Y74" s="9"/>
      <c r="Z74" s="9"/>
      <c r="AA74" s="9"/>
      <c r="AB74" s="9"/>
      <c r="AC74" s="9"/>
      <c r="AD74" s="9"/>
      <c r="AE74" s="9"/>
      <c r="AF74" s="9"/>
      <c r="AG74" s="9"/>
      <c r="AH74" s="9"/>
      <c r="AI74" s="9"/>
      <c r="AJ74" s="9"/>
      <c r="AK74" s="9"/>
      <c r="AL74" s="9"/>
      <c r="AM74" s="9"/>
      <c r="AN74" s="9"/>
      <c r="AO74" s="9"/>
      <c r="AP74" s="9"/>
      <c r="AQ74" s="1"/>
      <c r="AR74" s="1"/>
      <c r="AS74" s="1"/>
      <c r="AT74" s="1"/>
      <c r="AU74" s="1"/>
      <c r="AV74" s="1"/>
      <c r="AW74" s="1"/>
      <c r="AX74" s="1"/>
      <c r="AY74" s="1"/>
      <c r="AZ74" s="1"/>
    </row>
    <row r="75" spans="1:52" x14ac:dyDescent="0.35">
      <c r="A75" s="1"/>
      <c r="B75" s="1"/>
      <c r="C75" s="1"/>
      <c r="D75" s="1"/>
      <c r="E75" s="1"/>
      <c r="F75" s="1"/>
      <c r="G75" s="1"/>
      <c r="H75" s="1"/>
      <c r="I75" s="1"/>
      <c r="J75" s="1"/>
      <c r="K75" s="9"/>
      <c r="L75" s="8"/>
      <c r="M75" s="8"/>
      <c r="N75" s="8"/>
      <c r="O75" s="8"/>
      <c r="P75" s="8"/>
      <c r="Q75" s="8"/>
      <c r="R75" s="8"/>
      <c r="S75" s="8"/>
      <c r="T75" s="8"/>
      <c r="U75" s="8"/>
      <c r="V75" s="9"/>
      <c r="W75" s="9"/>
      <c r="X75" s="9"/>
      <c r="Y75" s="9"/>
      <c r="Z75" s="9"/>
      <c r="AA75" s="9"/>
      <c r="AB75" s="9"/>
      <c r="AC75" s="9"/>
      <c r="AD75" s="9"/>
      <c r="AE75" s="9"/>
      <c r="AF75" s="9"/>
      <c r="AG75" s="9"/>
      <c r="AH75" s="9"/>
      <c r="AI75" s="9"/>
      <c r="AJ75" s="9"/>
      <c r="AK75" s="9"/>
      <c r="AL75" s="9"/>
      <c r="AM75" s="9"/>
      <c r="AN75" s="9"/>
      <c r="AO75" s="9"/>
      <c r="AP75" s="9"/>
      <c r="AQ75" s="1"/>
      <c r="AR75" s="1"/>
      <c r="AS75" s="1"/>
      <c r="AT75" s="1"/>
      <c r="AU75" s="1"/>
      <c r="AV75" s="1"/>
      <c r="AW75" s="1"/>
      <c r="AX75" s="1"/>
      <c r="AY75" s="1"/>
      <c r="AZ75" s="1"/>
    </row>
    <row r="76" spans="1:52" x14ac:dyDescent="0.35">
      <c r="A76" s="1"/>
      <c r="B76" s="1"/>
      <c r="C76" s="1"/>
      <c r="D76" s="1"/>
      <c r="E76" s="1"/>
      <c r="F76" s="1"/>
      <c r="G76" s="1"/>
      <c r="H76" s="1"/>
      <c r="I76" s="1"/>
      <c r="J76" s="1"/>
      <c r="K76" s="9"/>
      <c r="L76" s="8"/>
      <c r="M76" s="8"/>
      <c r="N76" s="8"/>
      <c r="O76" s="8"/>
      <c r="P76" s="8"/>
      <c r="Q76" s="8"/>
      <c r="R76" s="8"/>
      <c r="S76" s="8"/>
      <c r="T76" s="8"/>
      <c r="U76" s="8"/>
      <c r="V76" s="9"/>
      <c r="W76" s="9"/>
      <c r="X76" s="9"/>
      <c r="Y76" s="9"/>
      <c r="Z76" s="9"/>
      <c r="AA76" s="9"/>
      <c r="AB76" s="9"/>
      <c r="AC76" s="9"/>
      <c r="AD76" s="9"/>
      <c r="AE76" s="9"/>
      <c r="AF76" s="9"/>
      <c r="AG76" s="9"/>
      <c r="AH76" s="9"/>
      <c r="AI76" s="9"/>
      <c r="AJ76" s="9"/>
      <c r="AK76" s="9"/>
      <c r="AL76" s="9"/>
      <c r="AM76" s="9"/>
      <c r="AN76" s="9"/>
      <c r="AO76" s="9"/>
      <c r="AP76" s="9"/>
      <c r="AQ76" s="1"/>
      <c r="AR76" s="1"/>
      <c r="AS76" s="1"/>
      <c r="AT76" s="1"/>
      <c r="AU76" s="1"/>
      <c r="AV76" s="1"/>
      <c r="AW76" s="1"/>
      <c r="AX76" s="1"/>
      <c r="AY76" s="1"/>
      <c r="AZ76" s="1"/>
    </row>
    <row r="77" spans="1:52" x14ac:dyDescent="0.35">
      <c r="A77" s="1"/>
      <c r="B77" s="1"/>
      <c r="C77" s="1"/>
      <c r="D77" s="1"/>
      <c r="E77" s="1"/>
      <c r="F77" s="1"/>
      <c r="G77" s="1"/>
      <c r="H77" s="1"/>
      <c r="I77" s="1"/>
      <c r="J77" s="1"/>
      <c r="K77" s="9"/>
      <c r="L77" s="8"/>
      <c r="M77" s="8"/>
      <c r="N77" s="8"/>
      <c r="O77" s="8"/>
      <c r="P77" s="8"/>
      <c r="Q77" s="8"/>
      <c r="R77" s="8"/>
      <c r="S77" s="8"/>
      <c r="T77" s="8"/>
      <c r="U77" s="8"/>
      <c r="V77" s="9"/>
      <c r="W77" s="9"/>
      <c r="X77" s="9"/>
      <c r="Y77" s="9"/>
      <c r="Z77" s="9"/>
      <c r="AA77" s="9"/>
      <c r="AB77" s="9"/>
      <c r="AC77" s="9"/>
      <c r="AD77" s="9"/>
      <c r="AE77" s="9"/>
      <c r="AF77" s="9"/>
      <c r="AG77" s="9"/>
      <c r="AH77" s="9"/>
      <c r="AI77" s="9"/>
      <c r="AJ77" s="9"/>
      <c r="AK77" s="9"/>
      <c r="AL77" s="9"/>
      <c r="AM77" s="9"/>
      <c r="AN77" s="9"/>
      <c r="AO77" s="9"/>
      <c r="AP77" s="9"/>
      <c r="AQ77" s="1"/>
      <c r="AR77" s="1"/>
      <c r="AS77" s="1"/>
      <c r="AT77" s="1"/>
      <c r="AU77" s="1"/>
      <c r="AV77" s="1"/>
      <c r="AW77" s="1"/>
      <c r="AX77" s="1"/>
      <c r="AY77" s="1"/>
      <c r="AZ77" s="1"/>
    </row>
    <row r="78" spans="1:52" x14ac:dyDescent="0.35">
      <c r="A78" s="1"/>
      <c r="B78" s="1"/>
      <c r="C78" s="1"/>
      <c r="D78" s="1"/>
      <c r="E78" s="1"/>
      <c r="F78" s="1"/>
      <c r="G78" s="1"/>
      <c r="H78" s="1"/>
      <c r="I78" s="1"/>
      <c r="J78" s="1"/>
      <c r="K78" s="9"/>
      <c r="L78" s="8"/>
      <c r="M78" s="8"/>
      <c r="N78" s="8"/>
      <c r="O78" s="8"/>
      <c r="P78" s="8"/>
      <c r="Q78" s="8"/>
      <c r="R78" s="8"/>
      <c r="S78" s="8"/>
      <c r="T78" s="8"/>
      <c r="U78" s="8"/>
      <c r="V78" s="9"/>
      <c r="W78" s="9"/>
      <c r="X78" s="9"/>
      <c r="Y78" s="9"/>
      <c r="Z78" s="9"/>
      <c r="AA78" s="9"/>
      <c r="AB78" s="9"/>
      <c r="AC78" s="9"/>
      <c r="AD78" s="9"/>
      <c r="AE78" s="9"/>
      <c r="AF78" s="9"/>
      <c r="AG78" s="9"/>
      <c r="AH78" s="9"/>
      <c r="AI78" s="9"/>
      <c r="AJ78" s="9"/>
      <c r="AK78" s="9"/>
      <c r="AL78" s="9"/>
      <c r="AM78" s="9"/>
      <c r="AN78" s="9"/>
      <c r="AO78" s="9"/>
      <c r="AP78" s="9"/>
      <c r="AQ78" s="1"/>
      <c r="AR78" s="1"/>
      <c r="AS78" s="1"/>
      <c r="AT78" s="1"/>
      <c r="AU78" s="1"/>
      <c r="AV78" s="1"/>
      <c r="AW78" s="1"/>
      <c r="AX78" s="1"/>
      <c r="AY78" s="1"/>
      <c r="AZ78" s="1"/>
    </row>
    <row r="79" spans="1:52" x14ac:dyDescent="0.35">
      <c r="A79" s="1"/>
      <c r="B79" s="1"/>
      <c r="C79" s="1"/>
      <c r="D79" s="1"/>
      <c r="E79" s="1"/>
      <c r="F79" s="1"/>
      <c r="G79" s="1"/>
      <c r="H79" s="1"/>
      <c r="I79" s="1"/>
      <c r="J79" s="1"/>
      <c r="K79" s="9"/>
      <c r="L79" s="8"/>
      <c r="M79" s="8"/>
      <c r="N79" s="8"/>
      <c r="O79" s="8"/>
      <c r="P79" s="8"/>
      <c r="Q79" s="8"/>
      <c r="R79" s="8"/>
      <c r="S79" s="8"/>
      <c r="T79" s="8"/>
      <c r="U79" s="8"/>
      <c r="V79" s="9"/>
      <c r="W79" s="9"/>
      <c r="X79" s="9"/>
      <c r="Y79" s="9"/>
      <c r="Z79" s="9"/>
      <c r="AA79" s="9"/>
      <c r="AB79" s="9"/>
      <c r="AC79" s="9"/>
      <c r="AD79" s="9"/>
      <c r="AE79" s="9"/>
      <c r="AF79" s="9"/>
      <c r="AG79" s="9"/>
      <c r="AH79" s="9"/>
      <c r="AI79" s="9"/>
      <c r="AJ79" s="9"/>
      <c r="AK79" s="9"/>
      <c r="AL79" s="9"/>
      <c r="AM79" s="9"/>
      <c r="AN79" s="9"/>
      <c r="AO79" s="9"/>
      <c r="AP79" s="9"/>
      <c r="AQ79" s="1"/>
      <c r="AR79" s="1"/>
      <c r="AS79" s="1"/>
      <c r="AT79" s="1"/>
      <c r="AU79" s="1"/>
      <c r="AV79" s="1"/>
      <c r="AW79" s="1"/>
      <c r="AX79" s="1"/>
      <c r="AY79" s="1"/>
      <c r="AZ79" s="1"/>
    </row>
    <row r="80" spans="1:52" x14ac:dyDescent="0.35">
      <c r="A80" s="1"/>
      <c r="B80" s="1"/>
      <c r="C80" s="1"/>
      <c r="D80" s="1"/>
      <c r="E80" s="1"/>
      <c r="F80" s="1"/>
      <c r="G80" s="1"/>
      <c r="H80" s="1"/>
      <c r="I80" s="1"/>
      <c r="J80" s="1"/>
      <c r="K80" s="9"/>
      <c r="L80" s="8"/>
      <c r="M80" s="8"/>
      <c r="N80" s="8"/>
      <c r="O80" s="8"/>
      <c r="P80" s="8"/>
      <c r="Q80" s="8"/>
      <c r="R80" s="8"/>
      <c r="S80" s="8"/>
      <c r="T80" s="8"/>
      <c r="U80" s="8"/>
      <c r="V80" s="9"/>
      <c r="W80" s="9"/>
      <c r="X80" s="9"/>
      <c r="Y80" s="9"/>
      <c r="Z80" s="9"/>
      <c r="AA80" s="9"/>
      <c r="AB80" s="9"/>
      <c r="AC80" s="9"/>
      <c r="AD80" s="9"/>
      <c r="AE80" s="9"/>
      <c r="AF80" s="9"/>
      <c r="AG80" s="9"/>
      <c r="AH80" s="9"/>
      <c r="AI80" s="9"/>
      <c r="AJ80" s="9"/>
      <c r="AK80" s="9"/>
      <c r="AL80" s="9"/>
      <c r="AM80" s="9"/>
      <c r="AN80" s="9"/>
      <c r="AO80" s="9"/>
      <c r="AP80" s="9"/>
      <c r="AQ80" s="1"/>
      <c r="AR80" s="1"/>
      <c r="AS80" s="1"/>
      <c r="AT80" s="1"/>
      <c r="AU80" s="1"/>
      <c r="AV80" s="1"/>
      <c r="AW80" s="1"/>
      <c r="AX80" s="1"/>
      <c r="AY80" s="1"/>
      <c r="AZ80" s="1"/>
    </row>
    <row r="81" spans="1:52" x14ac:dyDescent="0.35">
      <c r="A81" s="1"/>
      <c r="B81" s="1"/>
      <c r="C81" s="1"/>
      <c r="D81" s="1"/>
      <c r="E81" s="1"/>
      <c r="F81" s="1"/>
      <c r="G81" s="1"/>
      <c r="H81" s="1"/>
      <c r="I81" s="1"/>
      <c r="J81" s="1"/>
      <c r="K81" s="9"/>
      <c r="L81" s="8"/>
      <c r="M81" s="8"/>
      <c r="N81" s="8"/>
      <c r="O81" s="8"/>
      <c r="P81" s="8"/>
      <c r="Q81" s="8"/>
      <c r="R81" s="8"/>
      <c r="S81" s="8"/>
      <c r="T81" s="8"/>
      <c r="U81" s="8"/>
      <c r="V81" s="9"/>
      <c r="W81" s="9"/>
      <c r="X81" s="9"/>
      <c r="Y81" s="9"/>
      <c r="Z81" s="9"/>
      <c r="AA81" s="9"/>
      <c r="AB81" s="9"/>
      <c r="AC81" s="9"/>
      <c r="AD81" s="9"/>
      <c r="AE81" s="9"/>
      <c r="AF81" s="9"/>
      <c r="AG81" s="9"/>
      <c r="AH81" s="9"/>
      <c r="AI81" s="9"/>
      <c r="AJ81" s="9"/>
      <c r="AK81" s="9"/>
      <c r="AL81" s="9"/>
      <c r="AM81" s="9"/>
      <c r="AN81" s="9"/>
      <c r="AO81" s="9"/>
      <c r="AP81" s="9"/>
      <c r="AQ81" s="1"/>
      <c r="AR81" s="1"/>
      <c r="AS81" s="1"/>
      <c r="AT81" s="1"/>
      <c r="AU81" s="1"/>
      <c r="AV81" s="1"/>
      <c r="AW81" s="1"/>
      <c r="AX81" s="1"/>
      <c r="AY81" s="1"/>
      <c r="AZ81" s="1"/>
    </row>
    <row r="82" spans="1:52" x14ac:dyDescent="0.35">
      <c r="A82" s="1"/>
      <c r="B82" s="1"/>
      <c r="C82" s="1"/>
      <c r="D82" s="1"/>
      <c r="E82" s="1"/>
      <c r="F82" s="1"/>
      <c r="G82" s="1"/>
      <c r="H82" s="1"/>
      <c r="I82" s="1"/>
      <c r="J82" s="1"/>
      <c r="K82" s="9"/>
      <c r="L82" s="8"/>
      <c r="M82" s="8"/>
      <c r="N82" s="8"/>
      <c r="O82" s="8"/>
      <c r="P82" s="8"/>
      <c r="Q82" s="8"/>
      <c r="R82" s="8"/>
      <c r="S82" s="8"/>
      <c r="T82" s="8"/>
      <c r="U82" s="8"/>
      <c r="V82" s="9"/>
      <c r="W82" s="9"/>
      <c r="X82" s="9"/>
      <c r="Y82" s="9"/>
      <c r="Z82" s="9"/>
      <c r="AA82" s="9"/>
      <c r="AB82" s="9"/>
      <c r="AC82" s="9"/>
      <c r="AD82" s="9"/>
      <c r="AE82" s="9"/>
      <c r="AF82" s="9"/>
      <c r="AG82" s="9"/>
      <c r="AH82" s="9"/>
      <c r="AI82" s="9"/>
      <c r="AJ82" s="9"/>
      <c r="AK82" s="9"/>
      <c r="AL82" s="9"/>
      <c r="AM82" s="9"/>
      <c r="AN82" s="9"/>
      <c r="AO82" s="9"/>
      <c r="AP82" s="9"/>
      <c r="AQ82" s="1"/>
      <c r="AR82" s="1"/>
      <c r="AS82" s="1"/>
      <c r="AT82" s="1"/>
      <c r="AU82" s="1"/>
      <c r="AV82" s="1"/>
      <c r="AW82" s="1"/>
      <c r="AX82" s="1"/>
      <c r="AY82" s="1"/>
      <c r="AZ82" s="1"/>
    </row>
    <row r="83" spans="1:52" x14ac:dyDescent="0.35">
      <c r="A83" s="1"/>
      <c r="B83" s="1"/>
      <c r="C83" s="1"/>
      <c r="D83" s="1"/>
      <c r="E83" s="1"/>
      <c r="F83" s="1"/>
      <c r="G83" s="1"/>
      <c r="H83" s="1"/>
      <c r="I83" s="1"/>
      <c r="J83" s="1"/>
      <c r="K83" s="9"/>
      <c r="L83" s="8"/>
      <c r="M83" s="8"/>
      <c r="N83" s="8"/>
      <c r="O83" s="8"/>
      <c r="P83" s="8"/>
      <c r="Q83" s="8"/>
      <c r="R83" s="8"/>
      <c r="S83" s="8"/>
      <c r="T83" s="8"/>
      <c r="U83" s="8"/>
      <c r="V83" s="9"/>
      <c r="W83" s="9"/>
      <c r="X83" s="9"/>
      <c r="Y83" s="9"/>
      <c r="Z83" s="9"/>
      <c r="AA83" s="9"/>
      <c r="AB83" s="9"/>
      <c r="AC83" s="9"/>
      <c r="AD83" s="9"/>
      <c r="AE83" s="9"/>
      <c r="AF83" s="9"/>
      <c r="AG83" s="9"/>
      <c r="AH83" s="9"/>
      <c r="AI83" s="9"/>
      <c r="AJ83" s="9"/>
      <c r="AK83" s="9"/>
      <c r="AL83" s="9"/>
      <c r="AM83" s="9"/>
      <c r="AN83" s="9"/>
      <c r="AO83" s="9"/>
      <c r="AP83" s="9"/>
      <c r="AQ83" s="1"/>
      <c r="AR83" s="1"/>
      <c r="AS83" s="1"/>
      <c r="AT83" s="1"/>
      <c r="AU83" s="1"/>
      <c r="AV83" s="1"/>
      <c r="AW83" s="1"/>
      <c r="AX83" s="1"/>
      <c r="AY83" s="1"/>
      <c r="AZ83" s="1"/>
    </row>
    <row r="84" spans="1:52" x14ac:dyDescent="0.35">
      <c r="A84" s="1"/>
      <c r="B84" s="1"/>
      <c r="C84" s="1"/>
      <c r="D84" s="1"/>
      <c r="E84" s="1"/>
      <c r="F84" s="1"/>
      <c r="G84" s="1"/>
      <c r="H84" s="1"/>
      <c r="I84" s="1"/>
      <c r="J84" s="1"/>
      <c r="K84" s="9"/>
      <c r="L84" s="8"/>
      <c r="M84" s="8"/>
      <c r="N84" s="8"/>
      <c r="O84" s="8"/>
      <c r="P84" s="8"/>
      <c r="Q84" s="8"/>
      <c r="R84" s="8"/>
      <c r="S84" s="8"/>
      <c r="T84" s="8"/>
      <c r="U84" s="8"/>
      <c r="V84" s="9"/>
      <c r="W84" s="9"/>
      <c r="X84" s="9"/>
      <c r="Y84" s="9"/>
      <c r="Z84" s="9"/>
      <c r="AA84" s="9"/>
      <c r="AB84" s="9"/>
      <c r="AC84" s="9"/>
      <c r="AD84" s="9"/>
      <c r="AE84" s="9"/>
      <c r="AF84" s="9"/>
      <c r="AG84" s="9"/>
      <c r="AH84" s="9"/>
      <c r="AI84" s="9"/>
      <c r="AJ84" s="9"/>
      <c r="AK84" s="9"/>
      <c r="AL84" s="9"/>
      <c r="AM84" s="9"/>
      <c r="AN84" s="9"/>
      <c r="AO84" s="9"/>
      <c r="AP84" s="9"/>
      <c r="AQ84" s="1"/>
      <c r="AR84" s="1"/>
      <c r="AS84" s="1"/>
      <c r="AT84" s="1"/>
      <c r="AU84" s="1"/>
      <c r="AV84" s="1"/>
      <c r="AW84" s="1"/>
      <c r="AX84" s="1"/>
      <c r="AY84" s="1"/>
      <c r="AZ84" s="1"/>
    </row>
    <row r="85" spans="1:52" x14ac:dyDescent="0.35">
      <c r="A85" s="1"/>
      <c r="B85" s="1"/>
      <c r="C85" s="1"/>
      <c r="D85" s="1"/>
      <c r="E85" s="1"/>
      <c r="F85" s="1"/>
      <c r="G85" s="1"/>
      <c r="H85" s="1"/>
      <c r="I85" s="1"/>
      <c r="J85" s="1"/>
      <c r="K85" s="9"/>
      <c r="L85" s="8"/>
      <c r="M85" s="8"/>
      <c r="N85" s="8"/>
      <c r="O85" s="8"/>
      <c r="P85" s="8"/>
      <c r="Q85" s="8"/>
      <c r="R85" s="8"/>
      <c r="S85" s="8"/>
      <c r="T85" s="8"/>
      <c r="U85" s="8"/>
      <c r="V85" s="9"/>
      <c r="W85" s="9"/>
      <c r="X85" s="9"/>
      <c r="Y85" s="9"/>
      <c r="Z85" s="9"/>
      <c r="AA85" s="9"/>
      <c r="AB85" s="9"/>
      <c r="AC85" s="9"/>
      <c r="AD85" s="9"/>
      <c r="AE85" s="9"/>
      <c r="AF85" s="9"/>
      <c r="AG85" s="9"/>
      <c r="AH85" s="9"/>
      <c r="AI85" s="9"/>
      <c r="AJ85" s="9"/>
      <c r="AK85" s="9"/>
      <c r="AL85" s="9"/>
      <c r="AM85" s="9"/>
      <c r="AN85" s="9"/>
      <c r="AO85" s="9"/>
      <c r="AP85" s="9"/>
      <c r="AQ85" s="1"/>
      <c r="AR85" s="1"/>
      <c r="AS85" s="1"/>
      <c r="AT85" s="1"/>
      <c r="AU85" s="1"/>
      <c r="AV85" s="1"/>
      <c r="AW85" s="1"/>
      <c r="AX85" s="1"/>
      <c r="AY85" s="1"/>
      <c r="AZ85" s="1"/>
    </row>
    <row r="86" spans="1:52" x14ac:dyDescent="0.35">
      <c r="A86" s="1"/>
      <c r="B86" s="1"/>
      <c r="C86" s="1"/>
      <c r="D86" s="1"/>
      <c r="E86" s="1"/>
      <c r="F86" s="1"/>
      <c r="G86" s="1"/>
      <c r="H86" s="1"/>
      <c r="I86" s="1"/>
      <c r="J86" s="1"/>
      <c r="K86" s="9"/>
      <c r="L86" s="8"/>
      <c r="M86" s="8"/>
      <c r="N86" s="8"/>
      <c r="O86" s="8"/>
      <c r="P86" s="8"/>
      <c r="Q86" s="8"/>
      <c r="R86" s="8"/>
      <c r="S86" s="8"/>
      <c r="T86" s="8"/>
      <c r="U86" s="8"/>
      <c r="V86" s="9"/>
      <c r="W86" s="9"/>
      <c r="X86" s="9"/>
      <c r="Y86" s="9"/>
      <c r="Z86" s="9"/>
      <c r="AA86" s="9"/>
      <c r="AB86" s="9"/>
      <c r="AC86" s="9"/>
      <c r="AD86" s="9"/>
      <c r="AE86" s="9"/>
      <c r="AF86" s="9"/>
      <c r="AG86" s="9"/>
      <c r="AH86" s="9"/>
      <c r="AI86" s="9"/>
      <c r="AJ86" s="9"/>
      <c r="AK86" s="9"/>
      <c r="AL86" s="9"/>
      <c r="AM86" s="9"/>
      <c r="AN86" s="9"/>
      <c r="AO86" s="9"/>
      <c r="AP86" s="9"/>
      <c r="AQ86" s="1"/>
      <c r="AR86" s="1"/>
      <c r="AS86" s="1"/>
      <c r="AT86" s="1"/>
      <c r="AU86" s="1"/>
      <c r="AV86" s="1"/>
      <c r="AW86" s="1"/>
      <c r="AX86" s="1"/>
      <c r="AY86" s="1"/>
      <c r="AZ86" s="1"/>
    </row>
    <row r="87" spans="1:52" x14ac:dyDescent="0.35">
      <c r="A87" s="1"/>
      <c r="B87" s="1"/>
      <c r="C87" s="1"/>
      <c r="D87" s="1"/>
      <c r="E87" s="1"/>
      <c r="F87" s="1"/>
      <c r="G87" s="1"/>
      <c r="H87" s="1"/>
      <c r="I87" s="1"/>
      <c r="J87" s="1"/>
      <c r="K87" s="9"/>
      <c r="L87" s="8"/>
      <c r="M87" s="8"/>
      <c r="N87" s="8"/>
      <c r="O87" s="8"/>
      <c r="P87" s="8"/>
      <c r="Q87" s="8"/>
      <c r="R87" s="8"/>
      <c r="S87" s="8"/>
      <c r="T87" s="8"/>
      <c r="U87" s="8"/>
      <c r="V87" s="9"/>
      <c r="W87" s="9"/>
      <c r="X87" s="9"/>
      <c r="Y87" s="9"/>
      <c r="Z87" s="9"/>
      <c r="AA87" s="9"/>
      <c r="AB87" s="9"/>
      <c r="AC87" s="9"/>
      <c r="AD87" s="9"/>
      <c r="AE87" s="9"/>
      <c r="AF87" s="9"/>
      <c r="AG87" s="9"/>
      <c r="AH87" s="9"/>
      <c r="AI87" s="9"/>
      <c r="AJ87" s="9"/>
      <c r="AK87" s="9"/>
      <c r="AL87" s="9"/>
      <c r="AM87" s="9"/>
      <c r="AN87" s="9"/>
      <c r="AO87" s="9"/>
      <c r="AP87" s="9"/>
      <c r="AQ87" s="1"/>
      <c r="AR87" s="1"/>
      <c r="AS87" s="1"/>
      <c r="AT87" s="1"/>
      <c r="AU87" s="1"/>
      <c r="AV87" s="1"/>
      <c r="AW87" s="1"/>
      <c r="AX87" s="1"/>
      <c r="AY87" s="1"/>
      <c r="AZ87" s="1"/>
    </row>
    <row r="88" spans="1:52" x14ac:dyDescent="0.35">
      <c r="A88" s="1"/>
      <c r="B88" s="1"/>
      <c r="C88" s="1"/>
      <c r="D88" s="1"/>
      <c r="E88" s="1"/>
      <c r="F88" s="1"/>
      <c r="G88" s="1"/>
      <c r="H88" s="1"/>
      <c r="I88" s="1"/>
      <c r="J88" s="1"/>
      <c r="K88" s="9"/>
      <c r="L88" s="8"/>
      <c r="M88" s="8"/>
      <c r="N88" s="8"/>
      <c r="O88" s="8"/>
      <c r="P88" s="8"/>
      <c r="Q88" s="8"/>
      <c r="R88" s="8"/>
      <c r="S88" s="8"/>
      <c r="T88" s="8"/>
      <c r="U88" s="8"/>
      <c r="V88" s="9"/>
      <c r="W88" s="9"/>
      <c r="X88" s="9"/>
      <c r="Y88" s="9"/>
      <c r="Z88" s="9"/>
      <c r="AA88" s="9"/>
      <c r="AB88" s="9"/>
      <c r="AC88" s="9"/>
      <c r="AD88" s="9"/>
      <c r="AE88" s="9"/>
      <c r="AF88" s="9"/>
      <c r="AG88" s="9"/>
      <c r="AH88" s="9"/>
      <c r="AI88" s="9"/>
      <c r="AJ88" s="9"/>
      <c r="AK88" s="9"/>
      <c r="AL88" s="9"/>
      <c r="AM88" s="9"/>
      <c r="AN88" s="9"/>
      <c r="AO88" s="9"/>
      <c r="AP88" s="9"/>
      <c r="AQ88" s="1"/>
      <c r="AR88" s="1"/>
      <c r="AS88" s="1"/>
      <c r="AT88" s="1"/>
      <c r="AU88" s="1"/>
      <c r="AV88" s="1"/>
      <c r="AW88" s="1"/>
      <c r="AX88" s="1"/>
      <c r="AY88" s="1"/>
      <c r="AZ88" s="1"/>
    </row>
    <row r="89" spans="1:52" x14ac:dyDescent="0.35">
      <c r="A89" s="1"/>
      <c r="B89" s="1"/>
      <c r="C89" s="1"/>
      <c r="D89" s="1"/>
      <c r="E89" s="1"/>
      <c r="F89" s="1"/>
      <c r="G89" s="1"/>
      <c r="H89" s="1"/>
      <c r="I89" s="1"/>
      <c r="J89" s="1"/>
      <c r="K89" s="9"/>
      <c r="L89" s="8"/>
      <c r="M89" s="8"/>
      <c r="N89" s="8"/>
      <c r="O89" s="8"/>
      <c r="P89" s="8"/>
      <c r="Q89" s="8"/>
      <c r="R89" s="8"/>
      <c r="S89" s="8"/>
      <c r="T89" s="8"/>
      <c r="U89" s="8"/>
      <c r="V89" s="9"/>
      <c r="W89" s="9"/>
      <c r="X89" s="9"/>
      <c r="Y89" s="9"/>
      <c r="Z89" s="9"/>
      <c r="AA89" s="9"/>
      <c r="AB89" s="9"/>
      <c r="AC89" s="9"/>
      <c r="AD89" s="9"/>
      <c r="AE89" s="9"/>
      <c r="AF89" s="9"/>
      <c r="AG89" s="9"/>
      <c r="AH89" s="9"/>
      <c r="AI89" s="9"/>
      <c r="AJ89" s="9"/>
      <c r="AK89" s="9"/>
      <c r="AL89" s="9"/>
      <c r="AM89" s="9"/>
      <c r="AN89" s="9"/>
      <c r="AO89" s="9"/>
      <c r="AP89" s="9"/>
      <c r="AQ89" s="1"/>
      <c r="AR89" s="1"/>
      <c r="AS89" s="1"/>
      <c r="AT89" s="1"/>
      <c r="AU89" s="1"/>
      <c r="AV89" s="1"/>
      <c r="AW89" s="1"/>
      <c r="AX89" s="1"/>
      <c r="AY89" s="1"/>
      <c r="AZ89" s="1"/>
    </row>
    <row r="90" spans="1:52" x14ac:dyDescent="0.35">
      <c r="A90" s="1"/>
      <c r="B90" s="1"/>
      <c r="C90" s="1"/>
      <c r="D90" s="1"/>
      <c r="E90" s="1"/>
      <c r="F90" s="1"/>
      <c r="G90" s="1"/>
      <c r="H90" s="1"/>
      <c r="I90" s="1"/>
      <c r="J90" s="1"/>
      <c r="K90" s="9"/>
      <c r="L90" s="8"/>
      <c r="M90" s="8"/>
      <c r="N90" s="8"/>
      <c r="O90" s="8"/>
      <c r="P90" s="8"/>
      <c r="Q90" s="8"/>
      <c r="R90" s="8"/>
      <c r="S90" s="8"/>
      <c r="T90" s="8"/>
      <c r="U90" s="8"/>
      <c r="V90" s="9"/>
      <c r="W90" s="9"/>
      <c r="X90" s="9"/>
      <c r="Y90" s="9"/>
      <c r="Z90" s="9"/>
      <c r="AA90" s="9"/>
      <c r="AB90" s="9"/>
      <c r="AC90" s="9"/>
      <c r="AD90" s="9"/>
      <c r="AE90" s="9"/>
      <c r="AF90" s="9"/>
      <c r="AG90" s="9"/>
      <c r="AH90" s="9"/>
      <c r="AI90" s="9"/>
      <c r="AJ90" s="9"/>
      <c r="AK90" s="9"/>
      <c r="AL90" s="9"/>
      <c r="AM90" s="9"/>
      <c r="AN90" s="9"/>
      <c r="AO90" s="9"/>
      <c r="AP90" s="9"/>
      <c r="AQ90" s="1"/>
      <c r="AR90" s="1"/>
      <c r="AS90" s="1"/>
      <c r="AT90" s="1"/>
      <c r="AU90" s="1"/>
      <c r="AV90" s="1"/>
      <c r="AW90" s="1"/>
      <c r="AX90" s="1"/>
      <c r="AY90" s="1"/>
      <c r="AZ90" s="1"/>
    </row>
    <row r="91" spans="1:52" x14ac:dyDescent="0.35">
      <c r="A91" s="1"/>
      <c r="B91" s="1"/>
      <c r="C91" s="1"/>
      <c r="D91" s="1"/>
      <c r="E91" s="1"/>
      <c r="F91" s="1"/>
      <c r="G91" s="1"/>
      <c r="H91" s="1"/>
      <c r="I91" s="1"/>
      <c r="J91" s="1"/>
      <c r="K91" s="9"/>
      <c r="L91" s="8"/>
      <c r="M91" s="8"/>
      <c r="N91" s="8"/>
      <c r="O91" s="8"/>
      <c r="P91" s="8"/>
      <c r="Q91" s="8"/>
      <c r="R91" s="8"/>
      <c r="S91" s="8"/>
      <c r="T91" s="8"/>
      <c r="U91" s="8"/>
      <c r="V91" s="9"/>
      <c r="W91" s="9"/>
      <c r="X91" s="9"/>
      <c r="Y91" s="9"/>
      <c r="Z91" s="9"/>
      <c r="AA91" s="9"/>
      <c r="AB91" s="9"/>
      <c r="AC91" s="9"/>
      <c r="AD91" s="9"/>
      <c r="AE91" s="9"/>
      <c r="AF91" s="9"/>
      <c r="AG91" s="9"/>
      <c r="AH91" s="9"/>
      <c r="AI91" s="9"/>
      <c r="AJ91" s="9"/>
      <c r="AK91" s="9"/>
      <c r="AL91" s="9"/>
      <c r="AM91" s="9"/>
      <c r="AN91" s="9"/>
      <c r="AO91" s="9"/>
      <c r="AP91" s="9"/>
      <c r="AQ91" s="1"/>
      <c r="AR91" s="1"/>
      <c r="AS91" s="1"/>
      <c r="AT91" s="1"/>
      <c r="AU91" s="1"/>
      <c r="AV91" s="1"/>
      <c r="AW91" s="1"/>
      <c r="AX91" s="1"/>
      <c r="AY91" s="1"/>
      <c r="AZ91" s="1"/>
    </row>
    <row r="92" spans="1:52" x14ac:dyDescent="0.35">
      <c r="A92" s="1"/>
      <c r="B92" s="1"/>
      <c r="C92" s="1"/>
      <c r="D92" s="1"/>
      <c r="E92" s="1"/>
      <c r="F92" s="1"/>
      <c r="G92" s="1"/>
      <c r="H92" s="1"/>
      <c r="I92" s="1"/>
      <c r="J92" s="1"/>
      <c r="K92" s="9"/>
      <c r="L92" s="8"/>
      <c r="M92" s="8"/>
      <c r="N92" s="8"/>
      <c r="O92" s="8"/>
      <c r="P92" s="8"/>
      <c r="Q92" s="8"/>
      <c r="R92" s="8"/>
      <c r="S92" s="8"/>
      <c r="T92" s="8"/>
      <c r="U92" s="8"/>
      <c r="V92" s="9"/>
      <c r="W92" s="9"/>
      <c r="X92" s="9"/>
      <c r="Y92" s="9"/>
      <c r="Z92" s="9"/>
      <c r="AA92" s="9"/>
      <c r="AB92" s="9"/>
      <c r="AC92" s="9"/>
      <c r="AD92" s="9"/>
      <c r="AE92" s="9"/>
      <c r="AF92" s="9"/>
      <c r="AG92" s="9"/>
      <c r="AH92" s="9"/>
      <c r="AI92" s="9"/>
      <c r="AJ92" s="9"/>
      <c r="AK92" s="9"/>
      <c r="AL92" s="9"/>
      <c r="AM92" s="9"/>
      <c r="AN92" s="9"/>
      <c r="AO92" s="9"/>
      <c r="AP92" s="9"/>
      <c r="AQ92" s="1"/>
      <c r="AR92" s="1"/>
      <c r="AS92" s="1"/>
      <c r="AT92" s="1"/>
      <c r="AU92" s="1"/>
      <c r="AV92" s="1"/>
      <c r="AW92" s="1"/>
      <c r="AX92" s="1"/>
      <c r="AY92" s="1"/>
      <c r="AZ92" s="1"/>
    </row>
    <row r="93" spans="1:52" x14ac:dyDescent="0.35">
      <c r="A93" s="1"/>
      <c r="B93" s="1"/>
      <c r="C93" s="1"/>
      <c r="D93" s="1"/>
      <c r="E93" s="1"/>
      <c r="F93" s="1"/>
      <c r="G93" s="1"/>
      <c r="H93" s="1"/>
      <c r="I93" s="1"/>
      <c r="J93" s="1"/>
      <c r="K93" s="9"/>
      <c r="L93" s="8"/>
      <c r="M93" s="8"/>
      <c r="N93" s="8"/>
      <c r="O93" s="8"/>
      <c r="P93" s="8"/>
      <c r="Q93" s="8"/>
      <c r="R93" s="8"/>
      <c r="S93" s="8"/>
      <c r="T93" s="8"/>
      <c r="U93" s="8"/>
      <c r="V93" s="9"/>
      <c r="W93" s="9"/>
      <c r="X93" s="9"/>
      <c r="Y93" s="9"/>
      <c r="Z93" s="9"/>
      <c r="AA93" s="9"/>
      <c r="AB93" s="9"/>
      <c r="AC93" s="9"/>
      <c r="AD93" s="9"/>
      <c r="AE93" s="9"/>
      <c r="AF93" s="9"/>
      <c r="AG93" s="9"/>
      <c r="AH93" s="9"/>
      <c r="AI93" s="9"/>
      <c r="AJ93" s="9"/>
      <c r="AK93" s="9"/>
      <c r="AL93" s="9"/>
      <c r="AM93" s="9"/>
      <c r="AN93" s="9"/>
      <c r="AO93" s="9"/>
      <c r="AP93" s="9"/>
      <c r="AQ93" s="1"/>
      <c r="AR93" s="1"/>
      <c r="AS93" s="1"/>
      <c r="AT93" s="1"/>
      <c r="AU93" s="1"/>
      <c r="AV93" s="1"/>
      <c r="AW93" s="1"/>
      <c r="AX93" s="1"/>
      <c r="AY93" s="1"/>
      <c r="AZ93" s="1"/>
    </row>
    <row r="94" spans="1:52" x14ac:dyDescent="0.35">
      <c r="A94" s="1"/>
      <c r="B94" s="1"/>
      <c r="C94" s="1"/>
      <c r="D94" s="1"/>
      <c r="E94" s="1"/>
      <c r="F94" s="1"/>
      <c r="G94" s="1"/>
      <c r="H94" s="1"/>
      <c r="I94" s="1"/>
      <c r="J94" s="1"/>
      <c r="K94" s="9"/>
      <c r="L94" s="8"/>
      <c r="M94" s="8"/>
      <c r="N94" s="8"/>
      <c r="O94" s="8"/>
      <c r="P94" s="8"/>
      <c r="Q94" s="8"/>
      <c r="R94" s="8"/>
      <c r="S94" s="8"/>
      <c r="T94" s="8"/>
      <c r="U94" s="8"/>
      <c r="V94" s="9"/>
      <c r="W94" s="9"/>
      <c r="X94" s="9"/>
      <c r="Y94" s="9"/>
      <c r="Z94" s="9"/>
      <c r="AA94" s="9"/>
      <c r="AB94" s="9"/>
      <c r="AC94" s="9"/>
      <c r="AD94" s="9"/>
      <c r="AE94" s="9"/>
      <c r="AF94" s="9"/>
      <c r="AG94" s="9"/>
      <c r="AH94" s="9"/>
      <c r="AI94" s="9"/>
      <c r="AJ94" s="9"/>
      <c r="AK94" s="9"/>
      <c r="AL94" s="9"/>
      <c r="AM94" s="9"/>
      <c r="AN94" s="9"/>
      <c r="AO94" s="9"/>
      <c r="AP94" s="9"/>
      <c r="AQ94" s="1"/>
      <c r="AR94" s="1"/>
      <c r="AS94" s="1"/>
      <c r="AT94" s="1"/>
      <c r="AU94" s="1"/>
      <c r="AV94" s="1"/>
      <c r="AW94" s="1"/>
      <c r="AX94" s="1"/>
      <c r="AY94" s="1"/>
      <c r="AZ94" s="1"/>
    </row>
    <row r="95" spans="1:52" x14ac:dyDescent="0.35">
      <c r="A95" s="1"/>
      <c r="B95" s="1"/>
      <c r="C95" s="1"/>
      <c r="D95" s="1"/>
      <c r="E95" s="1"/>
      <c r="F95" s="1"/>
      <c r="G95" s="1"/>
      <c r="H95" s="1"/>
      <c r="I95" s="1"/>
      <c r="J95" s="1"/>
      <c r="K95" s="9"/>
      <c r="L95" s="8"/>
      <c r="M95" s="8"/>
      <c r="N95" s="8"/>
      <c r="O95" s="8"/>
      <c r="P95" s="8"/>
      <c r="Q95" s="8"/>
      <c r="R95" s="8"/>
      <c r="S95" s="8"/>
      <c r="T95" s="8"/>
      <c r="U95" s="8"/>
      <c r="V95" s="9"/>
      <c r="W95" s="9"/>
      <c r="X95" s="9"/>
      <c r="Y95" s="9"/>
      <c r="Z95" s="9"/>
      <c r="AA95" s="9"/>
      <c r="AB95" s="9"/>
      <c r="AC95" s="9"/>
      <c r="AD95" s="9"/>
      <c r="AE95" s="9"/>
      <c r="AF95" s="9"/>
      <c r="AG95" s="9"/>
      <c r="AH95" s="9"/>
      <c r="AI95" s="9"/>
      <c r="AJ95" s="9"/>
      <c r="AK95" s="9"/>
      <c r="AL95" s="9"/>
      <c r="AM95" s="9"/>
      <c r="AN95" s="9"/>
      <c r="AO95" s="9"/>
      <c r="AP95" s="9"/>
      <c r="AQ95" s="1"/>
      <c r="AR95" s="1"/>
      <c r="AS95" s="1"/>
      <c r="AT95" s="1"/>
      <c r="AU95" s="1"/>
      <c r="AV95" s="1"/>
      <c r="AW95" s="1"/>
      <c r="AX95" s="1"/>
      <c r="AY95" s="1"/>
      <c r="AZ95" s="1"/>
    </row>
    <row r="96" spans="1:52" x14ac:dyDescent="0.35">
      <c r="A96" s="1"/>
      <c r="B96" s="1"/>
      <c r="C96" s="1"/>
      <c r="D96" s="1"/>
      <c r="E96" s="1"/>
      <c r="F96" s="1"/>
      <c r="G96" s="1"/>
      <c r="H96" s="1"/>
      <c r="I96" s="1"/>
      <c r="J96" s="1"/>
      <c r="K96" s="9"/>
      <c r="L96" s="8"/>
      <c r="M96" s="8"/>
      <c r="N96" s="8"/>
      <c r="O96" s="8"/>
      <c r="P96" s="8"/>
      <c r="Q96" s="8"/>
      <c r="R96" s="8"/>
      <c r="S96" s="8"/>
      <c r="T96" s="8"/>
      <c r="U96" s="8"/>
      <c r="V96" s="9"/>
      <c r="W96" s="9"/>
      <c r="X96" s="9"/>
      <c r="Y96" s="9"/>
      <c r="Z96" s="9"/>
      <c r="AA96" s="9"/>
      <c r="AB96" s="9"/>
      <c r="AC96" s="9"/>
      <c r="AD96" s="9"/>
      <c r="AE96" s="9"/>
      <c r="AF96" s="9"/>
      <c r="AG96" s="9"/>
      <c r="AH96" s="9"/>
      <c r="AI96" s="9"/>
      <c r="AJ96" s="9"/>
      <c r="AK96" s="9"/>
      <c r="AL96" s="9"/>
      <c r="AM96" s="9"/>
      <c r="AN96" s="9"/>
      <c r="AO96" s="9"/>
      <c r="AP96" s="9"/>
      <c r="AQ96" s="1"/>
      <c r="AR96" s="1"/>
      <c r="AS96" s="1"/>
      <c r="AT96" s="1"/>
      <c r="AU96" s="1"/>
      <c r="AV96" s="1"/>
      <c r="AW96" s="1"/>
      <c r="AX96" s="1"/>
      <c r="AY96" s="1"/>
      <c r="AZ96" s="1"/>
    </row>
    <row r="97" spans="1:52" x14ac:dyDescent="0.35">
      <c r="A97" s="1"/>
      <c r="B97" s="1"/>
      <c r="C97" s="1"/>
      <c r="D97" s="1"/>
      <c r="E97" s="1"/>
      <c r="F97" s="1"/>
      <c r="G97" s="1"/>
      <c r="H97" s="1"/>
      <c r="I97" s="1"/>
      <c r="J97" s="1"/>
      <c r="K97" s="9"/>
      <c r="L97" s="8"/>
      <c r="M97" s="8"/>
      <c r="N97" s="8"/>
      <c r="O97" s="8"/>
      <c r="P97" s="8"/>
      <c r="Q97" s="8"/>
      <c r="R97" s="8"/>
      <c r="S97" s="8"/>
      <c r="T97" s="8"/>
      <c r="U97" s="8"/>
      <c r="V97" s="9"/>
      <c r="W97" s="9"/>
      <c r="X97" s="9"/>
      <c r="Y97" s="9"/>
      <c r="Z97" s="9"/>
      <c r="AA97" s="9"/>
      <c r="AB97" s="9"/>
      <c r="AC97" s="9"/>
      <c r="AD97" s="9"/>
      <c r="AE97" s="9"/>
      <c r="AF97" s="9"/>
      <c r="AG97" s="9"/>
      <c r="AH97" s="9"/>
      <c r="AI97" s="9"/>
      <c r="AJ97" s="9"/>
      <c r="AK97" s="9"/>
      <c r="AL97" s="9"/>
      <c r="AM97" s="9"/>
      <c r="AN97" s="9"/>
      <c r="AO97" s="9"/>
      <c r="AP97" s="9"/>
      <c r="AQ97" s="1"/>
      <c r="AR97" s="1"/>
      <c r="AS97" s="1"/>
      <c r="AT97" s="1"/>
      <c r="AU97" s="1"/>
      <c r="AV97" s="1"/>
      <c r="AW97" s="1"/>
      <c r="AX97" s="1"/>
      <c r="AY97" s="1"/>
      <c r="AZ97" s="1"/>
    </row>
    <row r="98" spans="1:52" x14ac:dyDescent="0.35">
      <c r="A98" s="1"/>
      <c r="B98" s="1"/>
      <c r="C98" s="1"/>
      <c r="D98" s="1"/>
      <c r="E98" s="1"/>
      <c r="F98" s="1"/>
      <c r="G98" s="1"/>
      <c r="H98" s="1"/>
      <c r="I98" s="1"/>
      <c r="J98" s="1"/>
      <c r="K98" s="9"/>
      <c r="L98" s="8"/>
      <c r="M98" s="8"/>
      <c r="N98" s="8"/>
      <c r="O98" s="8"/>
      <c r="P98" s="8"/>
      <c r="Q98" s="8"/>
      <c r="R98" s="8"/>
      <c r="S98" s="8"/>
      <c r="T98" s="8"/>
      <c r="U98" s="8"/>
      <c r="V98" s="9"/>
      <c r="W98" s="9"/>
      <c r="X98" s="9"/>
      <c r="Y98" s="9"/>
      <c r="Z98" s="9"/>
      <c r="AA98" s="9"/>
      <c r="AB98" s="9"/>
      <c r="AC98" s="9"/>
      <c r="AD98" s="9"/>
      <c r="AE98" s="9"/>
      <c r="AF98" s="9"/>
      <c r="AG98" s="9"/>
      <c r="AH98" s="9"/>
      <c r="AI98" s="9"/>
      <c r="AJ98" s="9"/>
      <c r="AK98" s="9"/>
      <c r="AL98" s="9"/>
      <c r="AM98" s="9"/>
      <c r="AN98" s="9"/>
      <c r="AO98" s="9"/>
      <c r="AP98" s="9"/>
      <c r="AQ98" s="1"/>
      <c r="AR98" s="1"/>
      <c r="AS98" s="1"/>
      <c r="AT98" s="1"/>
      <c r="AU98" s="1"/>
      <c r="AV98" s="1"/>
      <c r="AW98" s="1"/>
      <c r="AX98" s="1"/>
      <c r="AY98" s="1"/>
      <c r="AZ98" s="1"/>
    </row>
    <row r="99" spans="1:52" x14ac:dyDescent="0.35">
      <c r="A99" s="1"/>
      <c r="B99" s="1"/>
      <c r="C99" s="1"/>
      <c r="D99" s="1"/>
      <c r="E99" s="1"/>
      <c r="F99" s="1"/>
      <c r="G99" s="1"/>
      <c r="H99" s="1"/>
      <c r="I99" s="1"/>
      <c r="J99" s="1"/>
      <c r="K99" s="9"/>
      <c r="L99" s="8"/>
      <c r="M99" s="8"/>
      <c r="N99" s="8"/>
      <c r="O99" s="8"/>
      <c r="P99" s="8"/>
      <c r="Q99" s="8"/>
      <c r="R99" s="8"/>
      <c r="S99" s="8"/>
      <c r="T99" s="8"/>
      <c r="U99" s="8"/>
      <c r="V99" s="9"/>
      <c r="W99" s="9"/>
      <c r="X99" s="9"/>
      <c r="Y99" s="9"/>
      <c r="Z99" s="9"/>
      <c r="AA99" s="9"/>
      <c r="AB99" s="9"/>
      <c r="AC99" s="9"/>
      <c r="AD99" s="9"/>
      <c r="AE99" s="9"/>
      <c r="AF99" s="9"/>
      <c r="AG99" s="9"/>
      <c r="AH99" s="9"/>
      <c r="AI99" s="9"/>
      <c r="AJ99" s="9"/>
      <c r="AK99" s="9"/>
      <c r="AL99" s="9"/>
      <c r="AM99" s="9"/>
      <c r="AN99" s="9"/>
      <c r="AO99" s="9"/>
      <c r="AP99" s="9"/>
      <c r="AQ99" s="1"/>
      <c r="AR99" s="1"/>
      <c r="AS99" s="1"/>
      <c r="AT99" s="1"/>
      <c r="AU99" s="1"/>
      <c r="AV99" s="1"/>
      <c r="AW99" s="1"/>
      <c r="AX99" s="1"/>
      <c r="AY99" s="1"/>
      <c r="AZ99" s="1"/>
    </row>
  </sheetData>
  <sheetProtection algorithmName="SHA-512" hashValue="AojPF+j24/KOw2K602SovczIx3Gdhe3TjLZDIFfc+H/2UnEL1AwdUd3b+aLorOKVQPRNM71cM2S84S2F+1qThw==" saltValue="UAHjTisFvhciYFH19nHBFA==" spinCount="100000" sheet="1" selectLockedCells="1"/>
  <mergeCells count="35">
    <mergeCell ref="A13:B13"/>
    <mergeCell ref="A14:B14"/>
    <mergeCell ref="A15:B15"/>
    <mergeCell ref="A12:B12"/>
    <mergeCell ref="C12:D12"/>
    <mergeCell ref="A1:H1"/>
    <mergeCell ref="E23:H23"/>
    <mergeCell ref="E24:H24"/>
    <mergeCell ref="E25:F25"/>
    <mergeCell ref="G25:H25"/>
    <mergeCell ref="A3:D3"/>
    <mergeCell ref="B4:D4"/>
    <mergeCell ref="E4:E7"/>
    <mergeCell ref="B5:D5"/>
    <mergeCell ref="B6:D6"/>
    <mergeCell ref="E12:F12"/>
    <mergeCell ref="A17:C17"/>
    <mergeCell ref="A8:B8"/>
    <mergeCell ref="A9:B9"/>
    <mergeCell ref="A21:B21"/>
    <mergeCell ref="A11:C11"/>
    <mergeCell ref="G28:H28"/>
    <mergeCell ref="A23:C23"/>
    <mergeCell ref="F34:G34"/>
    <mergeCell ref="E33:H33"/>
    <mergeCell ref="A37:I41"/>
    <mergeCell ref="E29:F29"/>
    <mergeCell ref="G29:H29"/>
    <mergeCell ref="E31:H31"/>
    <mergeCell ref="E32:H32"/>
    <mergeCell ref="E26:F26"/>
    <mergeCell ref="G26:H26"/>
    <mergeCell ref="E27:F27"/>
    <mergeCell ref="G27:H27"/>
    <mergeCell ref="E28:F28"/>
  </mergeCells>
  <conditionalFormatting sqref="B5">
    <cfRule type="expression" dxfId="13" priority="20">
      <formula>OR($B$4=$R$5,$B$4=$R$6,$B$4=$R$7)</formula>
    </cfRule>
  </conditionalFormatting>
  <conditionalFormatting sqref="B6">
    <cfRule type="expression" dxfId="12" priority="21">
      <formula>OR(AND($B$4=$R$3,$B$5&lt;6),$B$4=$R$2,(AND(B4=R4,B5=1)))</formula>
    </cfRule>
  </conditionalFormatting>
  <conditionalFormatting sqref="C25:C35">
    <cfRule type="cellIs" dxfId="11" priority="8" operator="lessThan">
      <formula>B25</formula>
    </cfRule>
    <cfRule type="cellIs" dxfId="10" priority="13" operator="lessThan">
      <formula>B25</formula>
    </cfRule>
  </conditionalFormatting>
  <conditionalFormatting sqref="G28:H29">
    <cfRule type="cellIs" dxfId="9" priority="12" operator="lessThan">
      <formula>$G$27</formula>
    </cfRule>
  </conditionalFormatting>
  <conditionalFormatting sqref="G29:H29">
    <cfRule type="cellIs" dxfId="8" priority="9" operator="lessThan">
      <formula>$G$27</formula>
    </cfRule>
  </conditionalFormatting>
  <conditionalFormatting sqref="E12:F12">
    <cfRule type="expression" dxfId="7" priority="11">
      <formula>$M$22&gt;3</formula>
    </cfRule>
  </conditionalFormatting>
  <conditionalFormatting sqref="C12:D15 B18:C20 B25:C35 G25:H29 C21">
    <cfRule type="expression" dxfId="6" priority="4">
      <formula>$D$7=0</formula>
    </cfRule>
  </conditionalFormatting>
  <conditionalFormatting sqref="F34:G34">
    <cfRule type="cellIs" dxfId="5" priority="3" operator="greaterThan">
      <formula>0</formula>
    </cfRule>
  </conditionalFormatting>
  <conditionalFormatting sqref="F34:G34">
    <cfRule type="expression" dxfId="4" priority="1">
      <formula>$D$7=0</formula>
    </cfRule>
  </conditionalFormatting>
  <dataValidations xWindow="455" yWindow="471" count="5">
    <dataValidation type="list" allowBlank="1" showInputMessage="1" showErrorMessage="1" promptTitle="Jour" prompt="Choisissez le jour de promotion à l'échelon/chevron" sqref="B7">
      <formula1>$T$2:$T$32</formula1>
    </dataValidation>
    <dataValidation type="list" allowBlank="1" showInputMessage="1" showErrorMessage="1" promptTitle="Grade" prompt="Choisissez votre grade" sqref="B4">
      <formula1>$R$2:$R$7</formula1>
    </dataValidation>
    <dataValidation type="list" allowBlank="1" showInputMessage="1" showErrorMessage="1" promptTitle="Chevron" prompt="Choisissez votre chevron_x000a_" sqref="B6">
      <formula1>$Q$2:$Q$4</formula1>
    </dataValidation>
    <dataValidation type="list" allowBlank="1" showInputMessage="1" showErrorMessage="1" promptTitle="Année" prompt="Choisissez l'année de promotion à l'échelon/chevron" sqref="D7">
      <formula1>$P$2:$P$12</formula1>
    </dataValidation>
    <dataValidation type="list" allowBlank="1" showInputMessage="1" showErrorMessage="1" promptTitle="Mois" prompt="Choisissez le mois de promotion à l'échelon/chevron" sqref="C7">
      <formula1>$O$2:$O$13</formula1>
    </dataValidation>
  </dataValidations>
  <pageMargins left="0.7" right="0.7" top="0.75" bottom="0.75" header="0.3" footer="0.3"/>
  <pageSetup paperSize="9" orientation="portrait" r:id="rId1"/>
  <ignoredErrors>
    <ignoredError sqref="N22" formula="1"/>
    <ignoredError sqref="C8:C9" unlockedFormula="1"/>
    <ignoredError sqref="S15 K5 B25:B32 C25:C32 G25:H29 B33:C35" evalError="1"/>
  </ignoredErrors>
  <drawing r:id="rId2"/>
  <extLst>
    <ext xmlns:x14="http://schemas.microsoft.com/office/spreadsheetml/2009/9/main" uri="{78C0D931-6437-407d-A8EE-F0AAD7539E65}">
      <x14:conditionalFormattings>
        <x14:conditionalFormatting xmlns:xm="http://schemas.microsoft.com/office/excel/2006/main">
          <x14:cfRule type="expression" priority="5" stopIfTrue="1" id="{018F318E-43CD-425F-A796-96C9DA9FDC17}">
            <xm:f>'2'!$I$25&gt;0</xm:f>
            <x14:dxf>
              <font>
                <color theme="0" tint="-0.14996795556505021"/>
              </font>
            </x14:dxf>
          </x14:cfRule>
          <xm:sqref>C8:C9 C12:D15 C18:C21 G25:H29 B25:C35</xm:sqref>
        </x14:conditionalFormatting>
        <x14:conditionalFormatting xmlns:xm="http://schemas.microsoft.com/office/excel/2006/main">
          <x14:cfRule type="expression" priority="2" stopIfTrue="1" id="{AB03B0A8-8CBD-4484-8C42-D5382DF46AED}">
            <xm:f>'2'!$I$25&gt;0</xm:f>
            <x14:dxf>
              <font>
                <color theme="0" tint="-0.14996795556505021"/>
              </font>
            </x14:dxf>
          </x14:cfRule>
          <xm:sqref>F34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election sqref="A1:B2"/>
    </sheetView>
  </sheetViews>
  <sheetFormatPr baseColWidth="10" defaultColWidth="10.81640625" defaultRowHeight="14.5" x14ac:dyDescent="0.35"/>
  <cols>
    <col min="1" max="1" width="4.81640625" style="1" bestFit="1" customWidth="1"/>
    <col min="2" max="2" width="2.81640625" style="1" bestFit="1" customWidth="1"/>
    <col min="3" max="3" width="8.7265625" style="45" customWidth="1"/>
    <col min="4" max="4" width="10.7265625" style="1" customWidth="1"/>
    <col min="5" max="5" width="8.7265625" style="1" customWidth="1"/>
    <col min="6" max="7" width="10.7265625" style="1" customWidth="1"/>
    <col min="8" max="8" width="10.81640625" style="1"/>
    <col min="9" max="10" width="10.81640625" style="8"/>
    <col min="11" max="16384" width="10.81640625" style="1"/>
  </cols>
  <sheetData>
    <row r="1" spans="1:11" ht="15.5" thickTop="1" thickBot="1" x14ac:dyDescent="0.4">
      <c r="A1" s="65"/>
      <c r="B1" s="83"/>
      <c r="C1" s="87" t="s">
        <v>29</v>
      </c>
      <c r="D1" s="88"/>
      <c r="E1" s="89" t="s">
        <v>30</v>
      </c>
      <c r="F1" s="88"/>
      <c r="G1" s="86"/>
      <c r="H1" s="74" t="str">
        <f>'récapitulatif simulateur'!C12</f>
        <v>FAUX);"FAUX</v>
      </c>
      <c r="I1" s="74"/>
    </row>
    <row r="2" spans="1:11" ht="44.5" thickTop="1" thickBot="1" x14ac:dyDescent="0.4">
      <c r="A2" s="84"/>
      <c r="B2" s="85"/>
      <c r="C2" s="75" t="s">
        <v>102</v>
      </c>
      <c r="D2" s="48" t="s">
        <v>69</v>
      </c>
      <c r="E2" s="75" t="s">
        <v>102</v>
      </c>
      <c r="F2" s="48" t="s">
        <v>69</v>
      </c>
      <c r="G2" s="90" t="s">
        <v>66</v>
      </c>
      <c r="H2" s="72" t="str">
        <f>'récapitulatif simulateur'!E12</f>
        <v xml:space="preserve"> </v>
      </c>
      <c r="I2" s="73"/>
      <c r="J2" s="8" t="s">
        <v>97</v>
      </c>
      <c r="K2" s="8">
        <f>5907.34/12/100</f>
        <v>4.9227833333333333</v>
      </c>
    </row>
    <row r="3" spans="1:11" ht="15" thickTop="1" x14ac:dyDescent="0.35">
      <c r="A3" s="69">
        <v>2023</v>
      </c>
      <c r="B3" s="10">
        <v>7</v>
      </c>
      <c r="C3" s="42" t="e">
        <f>'2'!E82</f>
        <v>#VALUE!</v>
      </c>
      <c r="D3" s="13" t="e">
        <f>'2'!I82*$K$2</f>
        <v>#VALUE!</v>
      </c>
      <c r="E3" s="12" t="e">
        <f>IF('2'!S82=0,"provisoire",'2'!S82)</f>
        <v>#VALUE!</v>
      </c>
      <c r="F3" s="38" t="e">
        <f>'2'!X82*$K$2</f>
        <v>#VALUE!</v>
      </c>
      <c r="G3" s="41" t="e">
        <f>F3-D3</f>
        <v>#VALUE!</v>
      </c>
      <c r="I3" s="5"/>
      <c r="J3" s="8" t="s">
        <v>65</v>
      </c>
      <c r="K3" s="8">
        <f>COUNTIF(G3:G128,"&lt;0")</f>
        <v>0</v>
      </c>
    </row>
    <row r="4" spans="1:11" x14ac:dyDescent="0.35">
      <c r="A4" s="70"/>
      <c r="B4" s="14">
        <v>8</v>
      </c>
      <c r="C4" s="43" t="e">
        <f>'2'!E83</f>
        <v>#VALUE!</v>
      </c>
      <c r="D4" s="17" t="e">
        <f>'2'!I83*$K$2</f>
        <v>#VALUE!</v>
      </c>
      <c r="E4" s="16" t="e">
        <f>IF('2'!S83=0,"provisoire",'2'!S83)</f>
        <v>#VALUE!</v>
      </c>
      <c r="F4" s="39" t="e">
        <f>'2'!X83*$K$2</f>
        <v>#VALUE!</v>
      </c>
      <c r="G4" s="15" t="e">
        <f t="shared" ref="G4:G67" si="0">F4-D4</f>
        <v>#VALUE!</v>
      </c>
      <c r="I4" s="5"/>
      <c r="K4" s="8"/>
    </row>
    <row r="5" spans="1:11" x14ac:dyDescent="0.35">
      <c r="A5" s="70"/>
      <c r="B5" s="14">
        <v>9</v>
      </c>
      <c r="C5" s="43" t="e">
        <f>'2'!E84</f>
        <v>#VALUE!</v>
      </c>
      <c r="D5" s="17" t="e">
        <f>'2'!I84*$K$2</f>
        <v>#VALUE!</v>
      </c>
      <c r="E5" s="16" t="e">
        <f>IF('2'!S84=0,"provisoire",'2'!S84)</f>
        <v>#VALUE!</v>
      </c>
      <c r="F5" s="39" t="e">
        <f>'2'!X84*$K$2</f>
        <v>#VALUE!</v>
      </c>
      <c r="G5" s="15" t="e">
        <f t="shared" si="0"/>
        <v>#VALUE!</v>
      </c>
      <c r="I5" s="5"/>
      <c r="K5" s="8"/>
    </row>
    <row r="6" spans="1:11" x14ac:dyDescent="0.35">
      <c r="A6" s="70"/>
      <c r="B6" s="14">
        <v>10</v>
      </c>
      <c r="C6" s="43" t="e">
        <f>'2'!E85</f>
        <v>#VALUE!</v>
      </c>
      <c r="D6" s="17" t="e">
        <f>'2'!I85*$K$2</f>
        <v>#VALUE!</v>
      </c>
      <c r="E6" s="16" t="e">
        <f>IF('2'!S85=0,"provisoire",'2'!S85)</f>
        <v>#VALUE!</v>
      </c>
      <c r="F6" s="39" t="e">
        <f>'2'!X85*$K$2</f>
        <v>#VALUE!</v>
      </c>
      <c r="G6" s="15" t="e">
        <f t="shared" si="0"/>
        <v>#VALUE!</v>
      </c>
      <c r="I6" s="5"/>
      <c r="K6" s="8"/>
    </row>
    <row r="7" spans="1:11" x14ac:dyDescent="0.35">
      <c r="A7" s="70"/>
      <c r="B7" s="14">
        <v>11</v>
      </c>
      <c r="C7" s="43" t="e">
        <f>'2'!E86</f>
        <v>#VALUE!</v>
      </c>
      <c r="D7" s="17" t="e">
        <f>'2'!I86*$K$2</f>
        <v>#VALUE!</v>
      </c>
      <c r="E7" s="16" t="e">
        <f>IF('2'!S86=0,"provisoire",'2'!S86)</f>
        <v>#VALUE!</v>
      </c>
      <c r="F7" s="39" t="e">
        <f>'2'!X86*$K$2</f>
        <v>#VALUE!</v>
      </c>
      <c r="G7" s="15" t="e">
        <f t="shared" si="0"/>
        <v>#VALUE!</v>
      </c>
      <c r="I7" s="5"/>
      <c r="K7" s="8"/>
    </row>
    <row r="8" spans="1:11" ht="15" thickBot="1" x14ac:dyDescent="0.4">
      <c r="A8" s="71"/>
      <c r="B8" s="18">
        <v>12</v>
      </c>
      <c r="C8" s="44" t="e">
        <f>'2'!E87</f>
        <v>#VALUE!</v>
      </c>
      <c r="D8" s="21" t="e">
        <f>'2'!I87*$K$2</f>
        <v>#VALUE!</v>
      </c>
      <c r="E8" s="20" t="e">
        <f>IF('2'!S87=0,"provisoire",'2'!S87)</f>
        <v>#VALUE!</v>
      </c>
      <c r="F8" s="40" t="e">
        <f>'2'!X87*$K$2</f>
        <v>#VALUE!</v>
      </c>
      <c r="G8" s="19" t="e">
        <f t="shared" si="0"/>
        <v>#VALUE!</v>
      </c>
      <c r="I8" s="5"/>
      <c r="K8" s="8"/>
    </row>
    <row r="9" spans="1:11" ht="15" thickTop="1" x14ac:dyDescent="0.35">
      <c r="A9" s="69">
        <f>A3+1</f>
        <v>2024</v>
      </c>
      <c r="B9" s="10">
        <v>1</v>
      </c>
      <c r="C9" s="42" t="e">
        <f>'2'!E88</f>
        <v>#VALUE!</v>
      </c>
      <c r="D9" s="13" t="e">
        <f>'2'!I88*$K$2</f>
        <v>#VALUE!</v>
      </c>
      <c r="E9" s="12" t="e">
        <f>IF('2'!S88=0,"provisoire",'2'!S88)</f>
        <v>#VALUE!</v>
      </c>
      <c r="F9" s="38" t="e">
        <f>'2'!X88*$K$2</f>
        <v>#VALUE!</v>
      </c>
      <c r="G9" s="11" t="e">
        <f t="shared" si="0"/>
        <v>#VALUE!</v>
      </c>
      <c r="I9" s="5"/>
      <c r="K9" s="8"/>
    </row>
    <row r="10" spans="1:11" x14ac:dyDescent="0.35">
      <c r="A10" s="70"/>
      <c r="B10" s="14">
        <v>2</v>
      </c>
      <c r="C10" s="43" t="e">
        <f>'2'!E89</f>
        <v>#VALUE!</v>
      </c>
      <c r="D10" s="17" t="e">
        <f>'2'!I89*$K$2</f>
        <v>#VALUE!</v>
      </c>
      <c r="E10" s="16" t="e">
        <f>IF('2'!S89=0,"provisoire",'2'!S89)</f>
        <v>#VALUE!</v>
      </c>
      <c r="F10" s="39" t="e">
        <f>'2'!X89*$K$2</f>
        <v>#VALUE!</v>
      </c>
      <c r="G10" s="15" t="e">
        <f t="shared" si="0"/>
        <v>#VALUE!</v>
      </c>
      <c r="I10" s="5"/>
      <c r="K10" s="8"/>
    </row>
    <row r="11" spans="1:11" x14ac:dyDescent="0.35">
      <c r="A11" s="70"/>
      <c r="B11" s="14">
        <v>3</v>
      </c>
      <c r="C11" s="43" t="e">
        <f>'2'!E90</f>
        <v>#VALUE!</v>
      </c>
      <c r="D11" s="17" t="e">
        <f>'2'!I90*$K$2</f>
        <v>#VALUE!</v>
      </c>
      <c r="E11" s="16" t="e">
        <f>IF('2'!S90=0,"provisoire",'2'!S90)</f>
        <v>#VALUE!</v>
      </c>
      <c r="F11" s="39" t="e">
        <f>'2'!X90*$K$2</f>
        <v>#VALUE!</v>
      </c>
      <c r="G11" s="15" t="e">
        <f t="shared" si="0"/>
        <v>#VALUE!</v>
      </c>
      <c r="I11" s="5"/>
      <c r="K11" s="8"/>
    </row>
    <row r="12" spans="1:11" x14ac:dyDescent="0.35">
      <c r="A12" s="70"/>
      <c r="B12" s="14">
        <v>4</v>
      </c>
      <c r="C12" s="43" t="e">
        <f>'2'!E91</f>
        <v>#VALUE!</v>
      </c>
      <c r="D12" s="17" t="e">
        <f>'2'!I91*$K$2</f>
        <v>#VALUE!</v>
      </c>
      <c r="E12" s="16" t="e">
        <f>IF('2'!S91=0,"provisoire",'2'!S91)</f>
        <v>#VALUE!</v>
      </c>
      <c r="F12" s="39" t="e">
        <f>'2'!X91*$K$2</f>
        <v>#VALUE!</v>
      </c>
      <c r="G12" s="15" t="e">
        <f t="shared" si="0"/>
        <v>#VALUE!</v>
      </c>
      <c r="I12" s="5"/>
      <c r="K12" s="8"/>
    </row>
    <row r="13" spans="1:11" x14ac:dyDescent="0.35">
      <c r="A13" s="70"/>
      <c r="B13" s="14">
        <v>5</v>
      </c>
      <c r="C13" s="43" t="e">
        <f>'2'!E92</f>
        <v>#VALUE!</v>
      </c>
      <c r="D13" s="17" t="e">
        <f>'2'!I92*$K$2</f>
        <v>#VALUE!</v>
      </c>
      <c r="E13" s="16" t="e">
        <f>IF('2'!S92=0,"provisoire",'2'!S92)</f>
        <v>#VALUE!</v>
      </c>
      <c r="F13" s="39" t="e">
        <f>'2'!X92*$K$2</f>
        <v>#VALUE!</v>
      </c>
      <c r="G13" s="15" t="e">
        <f t="shared" si="0"/>
        <v>#VALUE!</v>
      </c>
      <c r="I13" s="5"/>
      <c r="K13" s="8"/>
    </row>
    <row r="14" spans="1:11" x14ac:dyDescent="0.35">
      <c r="A14" s="70"/>
      <c r="B14" s="14">
        <v>6</v>
      </c>
      <c r="C14" s="43" t="e">
        <f>'2'!E93</f>
        <v>#VALUE!</v>
      </c>
      <c r="D14" s="17" t="e">
        <f>'2'!I93*$K$2</f>
        <v>#VALUE!</v>
      </c>
      <c r="E14" s="16" t="e">
        <f>IF('2'!S93=0,"provisoire",'2'!S93)</f>
        <v>#VALUE!</v>
      </c>
      <c r="F14" s="39" t="e">
        <f>'2'!X93*$K$2</f>
        <v>#VALUE!</v>
      </c>
      <c r="G14" s="15" t="e">
        <f t="shared" si="0"/>
        <v>#VALUE!</v>
      </c>
      <c r="I14" s="5"/>
      <c r="K14" s="8"/>
    </row>
    <row r="15" spans="1:11" x14ac:dyDescent="0.35">
      <c r="A15" s="70"/>
      <c r="B15" s="14">
        <v>7</v>
      </c>
      <c r="C15" s="43" t="e">
        <f>'2'!E94</f>
        <v>#VALUE!</v>
      </c>
      <c r="D15" s="17" t="e">
        <f>'2'!I94*$K$2</f>
        <v>#VALUE!</v>
      </c>
      <c r="E15" s="16" t="e">
        <f>IF('2'!S94=0,"provisoire",'2'!S94)</f>
        <v>#VALUE!</v>
      </c>
      <c r="F15" s="39" t="e">
        <f>'2'!X94*$K$2</f>
        <v>#VALUE!</v>
      </c>
      <c r="G15" s="15" t="e">
        <f t="shared" si="0"/>
        <v>#VALUE!</v>
      </c>
      <c r="I15" s="5"/>
      <c r="K15" s="8"/>
    </row>
    <row r="16" spans="1:11" x14ac:dyDescent="0.35">
      <c r="A16" s="70"/>
      <c r="B16" s="14">
        <v>8</v>
      </c>
      <c r="C16" s="43" t="e">
        <f>'2'!E95</f>
        <v>#VALUE!</v>
      </c>
      <c r="D16" s="17" t="e">
        <f>'2'!I95*$K$2</f>
        <v>#VALUE!</v>
      </c>
      <c r="E16" s="16" t="e">
        <f>IF('2'!S95=0,"provisoire",'2'!S95)</f>
        <v>#VALUE!</v>
      </c>
      <c r="F16" s="39" t="e">
        <f>'2'!X95*$K$2</f>
        <v>#VALUE!</v>
      </c>
      <c r="G16" s="15" t="e">
        <f t="shared" si="0"/>
        <v>#VALUE!</v>
      </c>
      <c r="I16" s="5"/>
      <c r="K16" s="8"/>
    </row>
    <row r="17" spans="1:11" x14ac:dyDescent="0.35">
      <c r="A17" s="70"/>
      <c r="B17" s="14">
        <v>9</v>
      </c>
      <c r="C17" s="43" t="e">
        <f>'2'!E96</f>
        <v>#VALUE!</v>
      </c>
      <c r="D17" s="17" t="e">
        <f>'2'!I96*$K$2</f>
        <v>#VALUE!</v>
      </c>
      <c r="E17" s="16" t="e">
        <f>IF('2'!S96=0,"provisoire",'2'!S96)</f>
        <v>#VALUE!</v>
      </c>
      <c r="F17" s="39" t="e">
        <f>'2'!X96*$K$2</f>
        <v>#VALUE!</v>
      </c>
      <c r="G17" s="15" t="e">
        <f t="shared" si="0"/>
        <v>#VALUE!</v>
      </c>
      <c r="I17" s="5"/>
      <c r="K17" s="8"/>
    </row>
    <row r="18" spans="1:11" x14ac:dyDescent="0.35">
      <c r="A18" s="70"/>
      <c r="B18" s="14">
        <v>10</v>
      </c>
      <c r="C18" s="43" t="e">
        <f>'2'!E97</f>
        <v>#VALUE!</v>
      </c>
      <c r="D18" s="17" t="e">
        <f>'2'!I97*$K$2</f>
        <v>#VALUE!</v>
      </c>
      <c r="E18" s="16" t="e">
        <f>IF('2'!S97=0,"provisoire",'2'!S97)</f>
        <v>#VALUE!</v>
      </c>
      <c r="F18" s="39" t="e">
        <f>'2'!X97*$K$2</f>
        <v>#VALUE!</v>
      </c>
      <c r="G18" s="15" t="e">
        <f t="shared" si="0"/>
        <v>#VALUE!</v>
      </c>
      <c r="I18" s="5"/>
      <c r="K18" s="8"/>
    </row>
    <row r="19" spans="1:11" x14ac:dyDescent="0.35">
      <c r="A19" s="70"/>
      <c r="B19" s="14">
        <v>11</v>
      </c>
      <c r="C19" s="43" t="e">
        <f>'2'!E98</f>
        <v>#VALUE!</v>
      </c>
      <c r="D19" s="17" t="e">
        <f>'2'!I98*$K$2</f>
        <v>#VALUE!</v>
      </c>
      <c r="E19" s="16" t="e">
        <f>IF('2'!S98=0,"provisoire",'2'!S98)</f>
        <v>#VALUE!</v>
      </c>
      <c r="F19" s="39" t="e">
        <f>'2'!X98*$K$2</f>
        <v>#VALUE!</v>
      </c>
      <c r="G19" s="15" t="e">
        <f t="shared" si="0"/>
        <v>#VALUE!</v>
      </c>
      <c r="I19" s="5"/>
      <c r="K19" s="8"/>
    </row>
    <row r="20" spans="1:11" ht="15" thickBot="1" x14ac:dyDescent="0.4">
      <c r="A20" s="71"/>
      <c r="B20" s="18">
        <v>12</v>
      </c>
      <c r="C20" s="44" t="e">
        <f>'2'!E99</f>
        <v>#VALUE!</v>
      </c>
      <c r="D20" s="21" t="e">
        <f>'2'!I99*$K$2</f>
        <v>#VALUE!</v>
      </c>
      <c r="E20" s="20" t="e">
        <f>IF('2'!S99=0,"provisoire",'2'!S99)</f>
        <v>#VALUE!</v>
      </c>
      <c r="F20" s="40" t="e">
        <f>'2'!X99*$K$2</f>
        <v>#VALUE!</v>
      </c>
      <c r="G20" s="19" t="e">
        <f t="shared" si="0"/>
        <v>#VALUE!</v>
      </c>
      <c r="I20" s="5"/>
      <c r="K20" s="8"/>
    </row>
    <row r="21" spans="1:11" ht="15" thickTop="1" x14ac:dyDescent="0.35">
      <c r="A21" s="69">
        <f>A9+1</f>
        <v>2025</v>
      </c>
      <c r="B21" s="10">
        <v>1</v>
      </c>
      <c r="C21" s="42" t="e">
        <f>'2'!E100</f>
        <v>#VALUE!</v>
      </c>
      <c r="D21" s="13" t="e">
        <f>'2'!I100*$K$2</f>
        <v>#VALUE!</v>
      </c>
      <c r="E21" s="12" t="e">
        <f>IF('2'!S100=0,"provisoire",'2'!S100)</f>
        <v>#VALUE!</v>
      </c>
      <c r="F21" s="38" t="e">
        <f>'2'!X100*$K$2</f>
        <v>#VALUE!</v>
      </c>
      <c r="G21" s="11" t="e">
        <f t="shared" si="0"/>
        <v>#VALUE!</v>
      </c>
      <c r="I21" s="5"/>
      <c r="K21" s="8"/>
    </row>
    <row r="22" spans="1:11" x14ac:dyDescent="0.35">
      <c r="A22" s="70"/>
      <c r="B22" s="14">
        <v>2</v>
      </c>
      <c r="C22" s="43" t="e">
        <f>'2'!E101</f>
        <v>#VALUE!</v>
      </c>
      <c r="D22" s="17" t="e">
        <f>'2'!I101*$K$2</f>
        <v>#VALUE!</v>
      </c>
      <c r="E22" s="16" t="e">
        <f>IF('2'!S101=0,"provisoire",'2'!S101)</f>
        <v>#VALUE!</v>
      </c>
      <c r="F22" s="39" t="e">
        <f>'2'!X101*$K$2</f>
        <v>#VALUE!</v>
      </c>
      <c r="G22" s="15" t="e">
        <f t="shared" si="0"/>
        <v>#VALUE!</v>
      </c>
      <c r="I22" s="5"/>
      <c r="K22" s="8"/>
    </row>
    <row r="23" spans="1:11" x14ac:dyDescent="0.35">
      <c r="A23" s="70"/>
      <c r="B23" s="14">
        <v>3</v>
      </c>
      <c r="C23" s="43" t="e">
        <f>'2'!E102</f>
        <v>#VALUE!</v>
      </c>
      <c r="D23" s="17" t="e">
        <f>'2'!I102*$K$2</f>
        <v>#VALUE!</v>
      </c>
      <c r="E23" s="16" t="e">
        <f>IF('2'!S102=0,"provisoire",'2'!S102)</f>
        <v>#VALUE!</v>
      </c>
      <c r="F23" s="39" t="e">
        <f>'2'!X102*$K$2</f>
        <v>#VALUE!</v>
      </c>
      <c r="G23" s="15" t="e">
        <f t="shared" si="0"/>
        <v>#VALUE!</v>
      </c>
      <c r="I23" s="5"/>
      <c r="K23" s="8"/>
    </row>
    <row r="24" spans="1:11" x14ac:dyDescent="0.35">
      <c r="A24" s="70"/>
      <c r="B24" s="14">
        <v>4</v>
      </c>
      <c r="C24" s="43" t="e">
        <f>'2'!E103</f>
        <v>#VALUE!</v>
      </c>
      <c r="D24" s="17" t="e">
        <f>'2'!I103*$K$2</f>
        <v>#VALUE!</v>
      </c>
      <c r="E24" s="16" t="e">
        <f>IF('2'!S103=0,"provisoire",'2'!S103)</f>
        <v>#VALUE!</v>
      </c>
      <c r="F24" s="39" t="e">
        <f>'2'!X103*$K$2</f>
        <v>#VALUE!</v>
      </c>
      <c r="G24" s="15" t="e">
        <f t="shared" si="0"/>
        <v>#VALUE!</v>
      </c>
      <c r="I24" s="5"/>
      <c r="K24" s="8"/>
    </row>
    <row r="25" spans="1:11" x14ac:dyDescent="0.35">
      <c r="A25" s="70"/>
      <c r="B25" s="14">
        <v>5</v>
      </c>
      <c r="C25" s="43" t="e">
        <f>'2'!E104</f>
        <v>#VALUE!</v>
      </c>
      <c r="D25" s="17" t="e">
        <f>'2'!I104*$K$2</f>
        <v>#VALUE!</v>
      </c>
      <c r="E25" s="16" t="e">
        <f>IF('2'!S104=0,"provisoire",'2'!S104)</f>
        <v>#VALUE!</v>
      </c>
      <c r="F25" s="39" t="e">
        <f>'2'!X104*$K$2</f>
        <v>#VALUE!</v>
      </c>
      <c r="G25" s="15" t="e">
        <f t="shared" si="0"/>
        <v>#VALUE!</v>
      </c>
      <c r="I25" s="5"/>
      <c r="K25" s="8"/>
    </row>
    <row r="26" spans="1:11" x14ac:dyDescent="0.35">
      <c r="A26" s="70"/>
      <c r="B26" s="14">
        <v>6</v>
      </c>
      <c r="C26" s="43" t="e">
        <f>'2'!E105</f>
        <v>#VALUE!</v>
      </c>
      <c r="D26" s="17" t="e">
        <f>'2'!I105*$K$2</f>
        <v>#VALUE!</v>
      </c>
      <c r="E26" s="16" t="e">
        <f>IF('2'!S105=0,"provisoire",'2'!S105)</f>
        <v>#VALUE!</v>
      </c>
      <c r="F26" s="39" t="e">
        <f>'2'!X105*$K$2</f>
        <v>#VALUE!</v>
      </c>
      <c r="G26" s="15" t="e">
        <f t="shared" si="0"/>
        <v>#VALUE!</v>
      </c>
      <c r="I26" s="5"/>
      <c r="K26" s="8"/>
    </row>
    <row r="27" spans="1:11" x14ac:dyDescent="0.35">
      <c r="A27" s="70"/>
      <c r="B27" s="14">
        <v>7</v>
      </c>
      <c r="C27" s="43" t="e">
        <f>'2'!E106</f>
        <v>#VALUE!</v>
      </c>
      <c r="D27" s="17" t="e">
        <f>'2'!I106*$K$2</f>
        <v>#VALUE!</v>
      </c>
      <c r="E27" s="16" t="e">
        <f>IF('2'!S106=0,"provisoire",'2'!S106)</f>
        <v>#VALUE!</v>
      </c>
      <c r="F27" s="39" t="e">
        <f>'2'!X106*$K$2</f>
        <v>#VALUE!</v>
      </c>
      <c r="G27" s="15" t="e">
        <f t="shared" si="0"/>
        <v>#VALUE!</v>
      </c>
      <c r="I27" s="5"/>
      <c r="K27" s="8"/>
    </row>
    <row r="28" spans="1:11" x14ac:dyDescent="0.35">
      <c r="A28" s="70"/>
      <c r="B28" s="14">
        <v>8</v>
      </c>
      <c r="C28" s="43" t="e">
        <f>'2'!E107</f>
        <v>#VALUE!</v>
      </c>
      <c r="D28" s="17" t="e">
        <f>'2'!I107*$K$2</f>
        <v>#VALUE!</v>
      </c>
      <c r="E28" s="16" t="e">
        <f>IF('2'!S107=0,"provisoire",'2'!S107)</f>
        <v>#VALUE!</v>
      </c>
      <c r="F28" s="39" t="e">
        <f>'2'!X107*$K$2</f>
        <v>#VALUE!</v>
      </c>
      <c r="G28" s="15" t="e">
        <f t="shared" si="0"/>
        <v>#VALUE!</v>
      </c>
      <c r="I28" s="5"/>
      <c r="K28" s="8"/>
    </row>
    <row r="29" spans="1:11" x14ac:dyDescent="0.35">
      <c r="A29" s="70"/>
      <c r="B29" s="14">
        <v>9</v>
      </c>
      <c r="C29" s="43" t="e">
        <f>'2'!E108</f>
        <v>#VALUE!</v>
      </c>
      <c r="D29" s="17" t="e">
        <f>'2'!I108*$K$2</f>
        <v>#VALUE!</v>
      </c>
      <c r="E29" s="16" t="e">
        <f>IF('2'!S108=0,"provisoire",'2'!S108)</f>
        <v>#VALUE!</v>
      </c>
      <c r="F29" s="39" t="e">
        <f>'2'!X108*$K$2</f>
        <v>#VALUE!</v>
      </c>
      <c r="G29" s="15" t="e">
        <f t="shared" si="0"/>
        <v>#VALUE!</v>
      </c>
      <c r="I29" s="5"/>
      <c r="K29" s="8"/>
    </row>
    <row r="30" spans="1:11" x14ac:dyDescent="0.35">
      <c r="A30" s="70"/>
      <c r="B30" s="14">
        <v>10</v>
      </c>
      <c r="C30" s="43" t="e">
        <f>'2'!E109</f>
        <v>#VALUE!</v>
      </c>
      <c r="D30" s="17" t="e">
        <f>'2'!I109*$K$2</f>
        <v>#VALUE!</v>
      </c>
      <c r="E30" s="16" t="e">
        <f>IF('2'!S109=0,"provisoire",'2'!S109)</f>
        <v>#VALUE!</v>
      </c>
      <c r="F30" s="39" t="e">
        <f>'2'!X109*$K$2</f>
        <v>#VALUE!</v>
      </c>
      <c r="G30" s="15" t="e">
        <f t="shared" si="0"/>
        <v>#VALUE!</v>
      </c>
      <c r="I30" s="5"/>
      <c r="K30" s="8"/>
    </row>
    <row r="31" spans="1:11" x14ac:dyDescent="0.35">
      <c r="A31" s="70"/>
      <c r="B31" s="14">
        <v>11</v>
      </c>
      <c r="C31" s="43" t="e">
        <f>'2'!E110</f>
        <v>#VALUE!</v>
      </c>
      <c r="D31" s="17" t="e">
        <f>'2'!I110*$K$2</f>
        <v>#VALUE!</v>
      </c>
      <c r="E31" s="16" t="e">
        <f>IF('2'!S110=0,"provisoire",'2'!S110)</f>
        <v>#VALUE!</v>
      </c>
      <c r="F31" s="39" t="e">
        <f>'2'!X110*$K$2</f>
        <v>#VALUE!</v>
      </c>
      <c r="G31" s="15" t="e">
        <f t="shared" si="0"/>
        <v>#VALUE!</v>
      </c>
      <c r="I31" s="5"/>
      <c r="K31" s="8"/>
    </row>
    <row r="32" spans="1:11" ht="15" thickBot="1" x14ac:dyDescent="0.4">
      <c r="A32" s="71"/>
      <c r="B32" s="18">
        <v>12</v>
      </c>
      <c r="C32" s="44" t="e">
        <f>'2'!E111</f>
        <v>#VALUE!</v>
      </c>
      <c r="D32" s="21" t="e">
        <f>'2'!I111*$K$2</f>
        <v>#VALUE!</v>
      </c>
      <c r="E32" s="20" t="e">
        <f>IF('2'!S111=0,"provisoire",'2'!S111)</f>
        <v>#VALUE!</v>
      </c>
      <c r="F32" s="40" t="e">
        <f>'2'!X111*$K$2</f>
        <v>#VALUE!</v>
      </c>
      <c r="G32" s="19" t="e">
        <f t="shared" si="0"/>
        <v>#VALUE!</v>
      </c>
      <c r="I32" s="5"/>
      <c r="K32" s="8"/>
    </row>
    <row r="33" spans="1:11" ht="15" thickTop="1" x14ac:dyDescent="0.35">
      <c r="A33" s="69">
        <f>A21+1</f>
        <v>2026</v>
      </c>
      <c r="B33" s="10">
        <v>1</v>
      </c>
      <c r="C33" s="42" t="e">
        <f>'2'!E112</f>
        <v>#VALUE!</v>
      </c>
      <c r="D33" s="13" t="e">
        <f>'2'!I112*$K$2</f>
        <v>#VALUE!</v>
      </c>
      <c r="E33" s="12" t="e">
        <f>IF('2'!S112=0,"provisoire",'2'!S112)</f>
        <v>#VALUE!</v>
      </c>
      <c r="F33" s="38" t="e">
        <f>'2'!X112*$K$2</f>
        <v>#VALUE!</v>
      </c>
      <c r="G33" s="11" t="e">
        <f t="shared" si="0"/>
        <v>#VALUE!</v>
      </c>
      <c r="I33" s="5"/>
      <c r="K33" s="8"/>
    </row>
    <row r="34" spans="1:11" x14ac:dyDescent="0.35">
      <c r="A34" s="70"/>
      <c r="B34" s="14">
        <v>2</v>
      </c>
      <c r="C34" s="43" t="e">
        <f>'2'!E113</f>
        <v>#VALUE!</v>
      </c>
      <c r="D34" s="17" t="e">
        <f>'2'!I113*$K$2</f>
        <v>#VALUE!</v>
      </c>
      <c r="E34" s="16" t="e">
        <f>IF('2'!S113=0,"provisoire",'2'!S113)</f>
        <v>#VALUE!</v>
      </c>
      <c r="F34" s="39" t="e">
        <f>'2'!X113*$K$2</f>
        <v>#VALUE!</v>
      </c>
      <c r="G34" s="15" t="e">
        <f t="shared" si="0"/>
        <v>#VALUE!</v>
      </c>
      <c r="I34" s="5"/>
      <c r="K34" s="8"/>
    </row>
    <row r="35" spans="1:11" x14ac:dyDescent="0.35">
      <c r="A35" s="70"/>
      <c r="B35" s="14">
        <v>3</v>
      </c>
      <c r="C35" s="43" t="e">
        <f>'2'!E114</f>
        <v>#VALUE!</v>
      </c>
      <c r="D35" s="17" t="e">
        <f>'2'!I114*$K$2</f>
        <v>#VALUE!</v>
      </c>
      <c r="E35" s="16" t="e">
        <f>IF('2'!S114=0,"provisoire",'2'!S114)</f>
        <v>#VALUE!</v>
      </c>
      <c r="F35" s="39" t="e">
        <f>'2'!X114*$K$2</f>
        <v>#VALUE!</v>
      </c>
      <c r="G35" s="15" t="e">
        <f t="shared" si="0"/>
        <v>#VALUE!</v>
      </c>
      <c r="I35" s="5"/>
      <c r="K35" s="8"/>
    </row>
    <row r="36" spans="1:11" x14ac:dyDescent="0.35">
      <c r="A36" s="70"/>
      <c r="B36" s="14">
        <v>4</v>
      </c>
      <c r="C36" s="43" t="e">
        <f>'2'!E115</f>
        <v>#VALUE!</v>
      </c>
      <c r="D36" s="17" t="e">
        <f>'2'!I115*$K$2</f>
        <v>#VALUE!</v>
      </c>
      <c r="E36" s="16" t="e">
        <f>IF('2'!S115=0,"provisoire",'2'!S115)</f>
        <v>#VALUE!</v>
      </c>
      <c r="F36" s="39" t="e">
        <f>'2'!X115*$K$2</f>
        <v>#VALUE!</v>
      </c>
      <c r="G36" s="15" t="e">
        <f t="shared" si="0"/>
        <v>#VALUE!</v>
      </c>
      <c r="I36" s="5"/>
      <c r="K36" s="8"/>
    </row>
    <row r="37" spans="1:11" x14ac:dyDescent="0.35">
      <c r="A37" s="70"/>
      <c r="B37" s="14">
        <v>5</v>
      </c>
      <c r="C37" s="43" t="e">
        <f>'2'!E116</f>
        <v>#VALUE!</v>
      </c>
      <c r="D37" s="17" t="e">
        <f>'2'!I116*$K$2</f>
        <v>#VALUE!</v>
      </c>
      <c r="E37" s="16" t="e">
        <f>IF('2'!S116=0,"provisoire",'2'!S116)</f>
        <v>#VALUE!</v>
      </c>
      <c r="F37" s="39" t="e">
        <f>'2'!X116*$K$2</f>
        <v>#VALUE!</v>
      </c>
      <c r="G37" s="15" t="e">
        <f t="shared" si="0"/>
        <v>#VALUE!</v>
      </c>
      <c r="I37" s="5"/>
      <c r="K37" s="8"/>
    </row>
    <row r="38" spans="1:11" x14ac:dyDescent="0.35">
      <c r="A38" s="70"/>
      <c r="B38" s="14">
        <v>6</v>
      </c>
      <c r="C38" s="43" t="e">
        <f>'2'!E117</f>
        <v>#VALUE!</v>
      </c>
      <c r="D38" s="17" t="e">
        <f>'2'!I117*$K$2</f>
        <v>#VALUE!</v>
      </c>
      <c r="E38" s="16" t="e">
        <f>IF('2'!S117=0,"provisoire",'2'!S117)</f>
        <v>#VALUE!</v>
      </c>
      <c r="F38" s="39" t="e">
        <f>'2'!X117*$K$2</f>
        <v>#VALUE!</v>
      </c>
      <c r="G38" s="15" t="e">
        <f t="shared" si="0"/>
        <v>#VALUE!</v>
      </c>
      <c r="I38" s="5"/>
      <c r="K38" s="8"/>
    </row>
    <row r="39" spans="1:11" x14ac:dyDescent="0.35">
      <c r="A39" s="70"/>
      <c r="B39" s="14">
        <v>7</v>
      </c>
      <c r="C39" s="43" t="e">
        <f>'2'!E118</f>
        <v>#VALUE!</v>
      </c>
      <c r="D39" s="17" t="e">
        <f>'2'!I118*$K$2</f>
        <v>#VALUE!</v>
      </c>
      <c r="E39" s="16" t="e">
        <f>IF('2'!S118=0,"provisoire",'2'!S118)</f>
        <v>#VALUE!</v>
      </c>
      <c r="F39" s="39" t="e">
        <f>'2'!X118*$K$2</f>
        <v>#VALUE!</v>
      </c>
      <c r="G39" s="15" t="e">
        <f t="shared" si="0"/>
        <v>#VALUE!</v>
      </c>
      <c r="I39" s="5"/>
      <c r="K39" s="8"/>
    </row>
    <row r="40" spans="1:11" x14ac:dyDescent="0.35">
      <c r="A40" s="70"/>
      <c r="B40" s="14">
        <v>8</v>
      </c>
      <c r="C40" s="43" t="e">
        <f>'2'!E119</f>
        <v>#VALUE!</v>
      </c>
      <c r="D40" s="17" t="e">
        <f>'2'!I119*$K$2</f>
        <v>#VALUE!</v>
      </c>
      <c r="E40" s="16" t="e">
        <f>IF('2'!S119=0,"provisoire",'2'!S119)</f>
        <v>#VALUE!</v>
      </c>
      <c r="F40" s="39" t="e">
        <f>'2'!X119*$K$2</f>
        <v>#VALUE!</v>
      </c>
      <c r="G40" s="15" t="e">
        <f t="shared" si="0"/>
        <v>#VALUE!</v>
      </c>
      <c r="I40" s="5"/>
      <c r="K40" s="8"/>
    </row>
    <row r="41" spans="1:11" x14ac:dyDescent="0.35">
      <c r="A41" s="70"/>
      <c r="B41" s="14">
        <v>9</v>
      </c>
      <c r="C41" s="43" t="e">
        <f>'2'!E120</f>
        <v>#VALUE!</v>
      </c>
      <c r="D41" s="17" t="e">
        <f>'2'!I120*$K$2</f>
        <v>#VALUE!</v>
      </c>
      <c r="E41" s="16" t="e">
        <f>IF('2'!S120=0,"provisoire",'2'!S120)</f>
        <v>#VALUE!</v>
      </c>
      <c r="F41" s="39" t="e">
        <f>'2'!X120*$K$2</f>
        <v>#VALUE!</v>
      </c>
      <c r="G41" s="15" t="e">
        <f t="shared" si="0"/>
        <v>#VALUE!</v>
      </c>
      <c r="I41" s="5"/>
      <c r="K41" s="8"/>
    </row>
    <row r="42" spans="1:11" x14ac:dyDescent="0.35">
      <c r="A42" s="70"/>
      <c r="B42" s="14">
        <v>10</v>
      </c>
      <c r="C42" s="43" t="e">
        <f>'2'!E121</f>
        <v>#VALUE!</v>
      </c>
      <c r="D42" s="17" t="e">
        <f>'2'!I121*$K$2</f>
        <v>#VALUE!</v>
      </c>
      <c r="E42" s="16" t="e">
        <f>IF('2'!S121=0,"provisoire",'2'!S121)</f>
        <v>#VALUE!</v>
      </c>
      <c r="F42" s="39" t="e">
        <f>'2'!X121*$K$2</f>
        <v>#VALUE!</v>
      </c>
      <c r="G42" s="15" t="e">
        <f t="shared" si="0"/>
        <v>#VALUE!</v>
      </c>
      <c r="I42" s="5"/>
      <c r="K42" s="8"/>
    </row>
    <row r="43" spans="1:11" x14ac:dyDescent="0.35">
      <c r="A43" s="70"/>
      <c r="B43" s="14">
        <v>11</v>
      </c>
      <c r="C43" s="43" t="e">
        <f>'2'!E122</f>
        <v>#VALUE!</v>
      </c>
      <c r="D43" s="17" t="e">
        <f>'2'!I122*$K$2</f>
        <v>#VALUE!</v>
      </c>
      <c r="E43" s="16" t="e">
        <f>IF('2'!S122=0,"provisoire",'2'!S122)</f>
        <v>#VALUE!</v>
      </c>
      <c r="F43" s="39" t="e">
        <f>'2'!X122*$K$2</f>
        <v>#VALUE!</v>
      </c>
      <c r="G43" s="15" t="e">
        <f t="shared" si="0"/>
        <v>#VALUE!</v>
      </c>
      <c r="I43" s="5"/>
      <c r="K43" s="8"/>
    </row>
    <row r="44" spans="1:11" ht="15" thickBot="1" x14ac:dyDescent="0.4">
      <c r="A44" s="71"/>
      <c r="B44" s="18">
        <v>12</v>
      </c>
      <c r="C44" s="44" t="e">
        <f>'2'!E123</f>
        <v>#VALUE!</v>
      </c>
      <c r="D44" s="21" t="e">
        <f>'2'!I123*$K$2</f>
        <v>#VALUE!</v>
      </c>
      <c r="E44" s="20" t="e">
        <f>IF('2'!S123=0,"provisoire",'2'!S123)</f>
        <v>#VALUE!</v>
      </c>
      <c r="F44" s="40" t="e">
        <f>'2'!X123*$K$2</f>
        <v>#VALUE!</v>
      </c>
      <c r="G44" s="19" t="e">
        <f t="shared" si="0"/>
        <v>#VALUE!</v>
      </c>
      <c r="I44" s="5"/>
      <c r="K44" s="8"/>
    </row>
    <row r="45" spans="1:11" ht="15" thickTop="1" x14ac:dyDescent="0.35">
      <c r="A45" s="69">
        <f>A33+1</f>
        <v>2027</v>
      </c>
      <c r="B45" s="10">
        <v>1</v>
      </c>
      <c r="C45" s="42" t="e">
        <f>'2'!E124</f>
        <v>#VALUE!</v>
      </c>
      <c r="D45" s="13" t="e">
        <f>'2'!I124*$K$2</f>
        <v>#VALUE!</v>
      </c>
      <c r="E45" s="12" t="e">
        <f>IF('2'!S124=0,"provisoire",'2'!S124)</f>
        <v>#VALUE!</v>
      </c>
      <c r="F45" s="38" t="e">
        <f>'2'!X124*$K$2</f>
        <v>#VALUE!</v>
      </c>
      <c r="G45" s="11" t="e">
        <f t="shared" si="0"/>
        <v>#VALUE!</v>
      </c>
      <c r="I45" s="5"/>
      <c r="K45" s="8"/>
    </row>
    <row r="46" spans="1:11" x14ac:dyDescent="0.35">
      <c r="A46" s="70"/>
      <c r="B46" s="14">
        <v>2</v>
      </c>
      <c r="C46" s="43" t="e">
        <f>'2'!E125</f>
        <v>#VALUE!</v>
      </c>
      <c r="D46" s="17" t="e">
        <f>'2'!I125*$K$2</f>
        <v>#VALUE!</v>
      </c>
      <c r="E46" s="16" t="e">
        <f>IF('2'!S125=0,"provisoire",'2'!S125)</f>
        <v>#VALUE!</v>
      </c>
      <c r="F46" s="39" t="e">
        <f>'2'!X125*$K$2</f>
        <v>#VALUE!</v>
      </c>
      <c r="G46" s="15" t="e">
        <f t="shared" si="0"/>
        <v>#VALUE!</v>
      </c>
      <c r="I46" s="5"/>
      <c r="K46" s="8"/>
    </row>
    <row r="47" spans="1:11" x14ac:dyDescent="0.35">
      <c r="A47" s="70"/>
      <c r="B47" s="14">
        <v>3</v>
      </c>
      <c r="C47" s="43" t="e">
        <f>'2'!E126</f>
        <v>#VALUE!</v>
      </c>
      <c r="D47" s="17" t="e">
        <f>'2'!I126*$K$2</f>
        <v>#VALUE!</v>
      </c>
      <c r="E47" s="16" t="e">
        <f>IF('2'!S126=0,"provisoire",'2'!S126)</f>
        <v>#VALUE!</v>
      </c>
      <c r="F47" s="39" t="e">
        <f>'2'!X126*$K$2</f>
        <v>#VALUE!</v>
      </c>
      <c r="G47" s="15" t="e">
        <f t="shared" si="0"/>
        <v>#VALUE!</v>
      </c>
      <c r="I47" s="5"/>
      <c r="K47" s="8"/>
    </row>
    <row r="48" spans="1:11" x14ac:dyDescent="0.35">
      <c r="A48" s="70"/>
      <c r="B48" s="14">
        <v>4</v>
      </c>
      <c r="C48" s="43" t="e">
        <f>'2'!E127</f>
        <v>#VALUE!</v>
      </c>
      <c r="D48" s="17" t="e">
        <f>'2'!I127*$K$2</f>
        <v>#VALUE!</v>
      </c>
      <c r="E48" s="16" t="e">
        <f>IF('2'!S127=0,"provisoire",'2'!S127)</f>
        <v>#VALUE!</v>
      </c>
      <c r="F48" s="39" t="e">
        <f>'2'!X127*$K$2</f>
        <v>#VALUE!</v>
      </c>
      <c r="G48" s="15" t="e">
        <f t="shared" si="0"/>
        <v>#VALUE!</v>
      </c>
      <c r="I48" s="5"/>
      <c r="K48" s="8"/>
    </row>
    <row r="49" spans="1:11" x14ac:dyDescent="0.35">
      <c r="A49" s="70"/>
      <c r="B49" s="14">
        <v>5</v>
      </c>
      <c r="C49" s="43" t="e">
        <f>'2'!E128</f>
        <v>#VALUE!</v>
      </c>
      <c r="D49" s="17" t="e">
        <f>'2'!I128*$K$2</f>
        <v>#VALUE!</v>
      </c>
      <c r="E49" s="16" t="e">
        <f>IF('2'!S128=0,"provisoire",'2'!S128)</f>
        <v>#VALUE!</v>
      </c>
      <c r="F49" s="39" t="e">
        <f>'2'!X128*$K$2</f>
        <v>#VALUE!</v>
      </c>
      <c r="G49" s="15" t="e">
        <f t="shared" si="0"/>
        <v>#VALUE!</v>
      </c>
      <c r="I49" s="5"/>
      <c r="K49" s="8"/>
    </row>
    <row r="50" spans="1:11" x14ac:dyDescent="0.35">
      <c r="A50" s="70"/>
      <c r="B50" s="14">
        <v>6</v>
      </c>
      <c r="C50" s="43" t="e">
        <f>'2'!E129</f>
        <v>#VALUE!</v>
      </c>
      <c r="D50" s="17" t="e">
        <f>'2'!I129*$K$2</f>
        <v>#VALUE!</v>
      </c>
      <c r="E50" s="16" t="e">
        <f>IF('2'!S129=0,"provisoire",'2'!S129)</f>
        <v>#VALUE!</v>
      </c>
      <c r="F50" s="39" t="e">
        <f>'2'!X129*$K$2</f>
        <v>#VALUE!</v>
      </c>
      <c r="G50" s="15" t="e">
        <f t="shared" si="0"/>
        <v>#VALUE!</v>
      </c>
      <c r="I50" s="5"/>
      <c r="K50" s="8"/>
    </row>
    <row r="51" spans="1:11" x14ac:dyDescent="0.35">
      <c r="A51" s="70"/>
      <c r="B51" s="14">
        <v>7</v>
      </c>
      <c r="C51" s="43" t="e">
        <f>'2'!E130</f>
        <v>#VALUE!</v>
      </c>
      <c r="D51" s="17" t="e">
        <f>'2'!I130*$K$2</f>
        <v>#VALUE!</v>
      </c>
      <c r="E51" s="16" t="e">
        <f>IF('2'!S130=0,"provisoire",'2'!S130)</f>
        <v>#VALUE!</v>
      </c>
      <c r="F51" s="39" t="e">
        <f>'2'!X130*$K$2</f>
        <v>#VALUE!</v>
      </c>
      <c r="G51" s="15" t="e">
        <f t="shared" si="0"/>
        <v>#VALUE!</v>
      </c>
      <c r="I51" s="5"/>
      <c r="K51" s="8"/>
    </row>
    <row r="52" spans="1:11" x14ac:dyDescent="0.35">
      <c r="A52" s="70"/>
      <c r="B52" s="14">
        <v>8</v>
      </c>
      <c r="C52" s="43" t="e">
        <f>'2'!E131</f>
        <v>#VALUE!</v>
      </c>
      <c r="D52" s="17" t="e">
        <f>'2'!I131*$K$2</f>
        <v>#VALUE!</v>
      </c>
      <c r="E52" s="16" t="e">
        <f>IF('2'!S131=0,"provisoire",'2'!S131)</f>
        <v>#VALUE!</v>
      </c>
      <c r="F52" s="39" t="e">
        <f>'2'!X131*$K$2</f>
        <v>#VALUE!</v>
      </c>
      <c r="G52" s="15" t="e">
        <f t="shared" si="0"/>
        <v>#VALUE!</v>
      </c>
      <c r="I52" s="5"/>
      <c r="K52" s="8"/>
    </row>
    <row r="53" spans="1:11" x14ac:dyDescent="0.35">
      <c r="A53" s="70"/>
      <c r="B53" s="14">
        <v>9</v>
      </c>
      <c r="C53" s="43" t="e">
        <f>'2'!E132</f>
        <v>#VALUE!</v>
      </c>
      <c r="D53" s="17" t="e">
        <f>'2'!I132*$K$2</f>
        <v>#VALUE!</v>
      </c>
      <c r="E53" s="16" t="e">
        <f>IF('2'!S132=0,"provisoire",'2'!S132)</f>
        <v>#VALUE!</v>
      </c>
      <c r="F53" s="39" t="e">
        <f>'2'!X132*$K$2</f>
        <v>#VALUE!</v>
      </c>
      <c r="G53" s="15" t="e">
        <f t="shared" si="0"/>
        <v>#VALUE!</v>
      </c>
      <c r="I53" s="5"/>
      <c r="K53" s="8"/>
    </row>
    <row r="54" spans="1:11" x14ac:dyDescent="0.35">
      <c r="A54" s="70"/>
      <c r="B54" s="14">
        <v>10</v>
      </c>
      <c r="C54" s="43" t="e">
        <f>'2'!E133</f>
        <v>#VALUE!</v>
      </c>
      <c r="D54" s="17" t="e">
        <f>'2'!I133*$K$2</f>
        <v>#VALUE!</v>
      </c>
      <c r="E54" s="16" t="e">
        <f>IF('2'!S133=0,"provisoire",'2'!S133)</f>
        <v>#VALUE!</v>
      </c>
      <c r="F54" s="39" t="e">
        <f>'2'!X133*$K$2</f>
        <v>#VALUE!</v>
      </c>
      <c r="G54" s="15" t="e">
        <f t="shared" si="0"/>
        <v>#VALUE!</v>
      </c>
      <c r="I54" s="5"/>
      <c r="K54" s="8"/>
    </row>
    <row r="55" spans="1:11" x14ac:dyDescent="0.35">
      <c r="A55" s="70"/>
      <c r="B55" s="14">
        <v>11</v>
      </c>
      <c r="C55" s="43" t="e">
        <f>'2'!E134</f>
        <v>#VALUE!</v>
      </c>
      <c r="D55" s="17" t="e">
        <f>'2'!I134*$K$2</f>
        <v>#VALUE!</v>
      </c>
      <c r="E55" s="16" t="e">
        <f>IF('2'!S134=0,"provisoire",'2'!S134)</f>
        <v>#VALUE!</v>
      </c>
      <c r="F55" s="39" t="e">
        <f>'2'!X134*$K$2</f>
        <v>#VALUE!</v>
      </c>
      <c r="G55" s="15" t="e">
        <f t="shared" si="0"/>
        <v>#VALUE!</v>
      </c>
      <c r="I55" s="5"/>
      <c r="K55" s="8"/>
    </row>
    <row r="56" spans="1:11" ht="15" thickBot="1" x14ac:dyDescent="0.4">
      <c r="A56" s="71"/>
      <c r="B56" s="18">
        <v>12</v>
      </c>
      <c r="C56" s="44" t="e">
        <f>'2'!E135</f>
        <v>#VALUE!</v>
      </c>
      <c r="D56" s="21" t="e">
        <f>'2'!I135*$K$2</f>
        <v>#VALUE!</v>
      </c>
      <c r="E56" s="20" t="e">
        <f>IF('2'!S135=0,"provisoire",'2'!S135)</f>
        <v>#VALUE!</v>
      </c>
      <c r="F56" s="40" t="e">
        <f>'2'!X135*$K$2</f>
        <v>#VALUE!</v>
      </c>
      <c r="G56" s="19" t="e">
        <f t="shared" si="0"/>
        <v>#VALUE!</v>
      </c>
      <c r="I56" s="5"/>
      <c r="K56" s="8"/>
    </row>
    <row r="57" spans="1:11" ht="15" thickTop="1" x14ac:dyDescent="0.35">
      <c r="A57" s="69">
        <f>A45+1</f>
        <v>2028</v>
      </c>
      <c r="B57" s="10">
        <v>1</v>
      </c>
      <c r="C57" s="42" t="e">
        <f>'2'!E136</f>
        <v>#VALUE!</v>
      </c>
      <c r="D57" s="13" t="e">
        <f>'2'!I136*$K$2</f>
        <v>#VALUE!</v>
      </c>
      <c r="E57" s="12" t="e">
        <f>IF('2'!S136=0,"provisoire",'2'!S136)</f>
        <v>#VALUE!</v>
      </c>
      <c r="F57" s="38" t="e">
        <f>'2'!X136*$K$2</f>
        <v>#VALUE!</v>
      </c>
      <c r="G57" s="11" t="e">
        <f t="shared" si="0"/>
        <v>#VALUE!</v>
      </c>
      <c r="I57" s="5"/>
      <c r="K57" s="8"/>
    </row>
    <row r="58" spans="1:11" x14ac:dyDescent="0.35">
      <c r="A58" s="70"/>
      <c r="B58" s="14">
        <v>2</v>
      </c>
      <c r="C58" s="43" t="e">
        <f>'2'!E137</f>
        <v>#VALUE!</v>
      </c>
      <c r="D58" s="17" t="e">
        <f>'2'!I137*$K$2</f>
        <v>#VALUE!</v>
      </c>
      <c r="E58" s="16" t="e">
        <f>IF('2'!S137=0,"provisoire",'2'!S137)</f>
        <v>#VALUE!</v>
      </c>
      <c r="F58" s="39" t="e">
        <f>'2'!X137*$K$2</f>
        <v>#VALUE!</v>
      </c>
      <c r="G58" s="15" t="e">
        <f t="shared" si="0"/>
        <v>#VALUE!</v>
      </c>
      <c r="I58" s="5"/>
      <c r="K58" s="8"/>
    </row>
    <row r="59" spans="1:11" x14ac:dyDescent="0.35">
      <c r="A59" s="70"/>
      <c r="B59" s="14">
        <v>3</v>
      </c>
      <c r="C59" s="43" t="e">
        <f>'2'!E138</f>
        <v>#VALUE!</v>
      </c>
      <c r="D59" s="17" t="e">
        <f>'2'!I138*$K$2</f>
        <v>#VALUE!</v>
      </c>
      <c r="E59" s="16" t="e">
        <f>IF('2'!S138=0,"provisoire",'2'!S138)</f>
        <v>#VALUE!</v>
      </c>
      <c r="F59" s="39" t="e">
        <f>'2'!X138*$K$2</f>
        <v>#VALUE!</v>
      </c>
      <c r="G59" s="15" t="e">
        <f t="shared" si="0"/>
        <v>#VALUE!</v>
      </c>
      <c r="I59" s="5"/>
      <c r="K59" s="8"/>
    </row>
    <row r="60" spans="1:11" x14ac:dyDescent="0.35">
      <c r="A60" s="70"/>
      <c r="B60" s="14">
        <v>4</v>
      </c>
      <c r="C60" s="43" t="e">
        <f>'2'!E139</f>
        <v>#VALUE!</v>
      </c>
      <c r="D60" s="17" t="e">
        <f>'2'!I139*$K$2</f>
        <v>#VALUE!</v>
      </c>
      <c r="E60" s="16" t="e">
        <f>IF('2'!S139=0,"provisoire",'2'!S139)</f>
        <v>#VALUE!</v>
      </c>
      <c r="F60" s="39" t="e">
        <f>'2'!X139*$K$2</f>
        <v>#VALUE!</v>
      </c>
      <c r="G60" s="15" t="e">
        <f t="shared" si="0"/>
        <v>#VALUE!</v>
      </c>
      <c r="I60" s="5"/>
      <c r="K60" s="8"/>
    </row>
    <row r="61" spans="1:11" x14ac:dyDescent="0.35">
      <c r="A61" s="70"/>
      <c r="B61" s="14">
        <v>5</v>
      </c>
      <c r="C61" s="43" t="e">
        <f>'2'!E140</f>
        <v>#VALUE!</v>
      </c>
      <c r="D61" s="17" t="e">
        <f>'2'!I140*$K$2</f>
        <v>#VALUE!</v>
      </c>
      <c r="E61" s="16" t="e">
        <f>IF('2'!S140=0,"provisoire",'2'!S140)</f>
        <v>#VALUE!</v>
      </c>
      <c r="F61" s="39" t="e">
        <f>'2'!X140*$K$2</f>
        <v>#VALUE!</v>
      </c>
      <c r="G61" s="15" t="e">
        <f t="shared" si="0"/>
        <v>#VALUE!</v>
      </c>
      <c r="I61" s="5"/>
      <c r="K61" s="8"/>
    </row>
    <row r="62" spans="1:11" x14ac:dyDescent="0.35">
      <c r="A62" s="70"/>
      <c r="B62" s="14">
        <v>6</v>
      </c>
      <c r="C62" s="43" t="e">
        <f>'2'!E141</f>
        <v>#VALUE!</v>
      </c>
      <c r="D62" s="17" t="e">
        <f>'2'!I141*$K$2</f>
        <v>#VALUE!</v>
      </c>
      <c r="E62" s="16" t="e">
        <f>IF('2'!S141=0,"provisoire",'2'!S141)</f>
        <v>#VALUE!</v>
      </c>
      <c r="F62" s="39" t="e">
        <f>'2'!X141*$K$2</f>
        <v>#VALUE!</v>
      </c>
      <c r="G62" s="15" t="e">
        <f t="shared" si="0"/>
        <v>#VALUE!</v>
      </c>
      <c r="I62" s="5"/>
      <c r="K62" s="8"/>
    </row>
    <row r="63" spans="1:11" x14ac:dyDescent="0.35">
      <c r="A63" s="70"/>
      <c r="B63" s="14">
        <v>7</v>
      </c>
      <c r="C63" s="43" t="e">
        <f>'2'!E142</f>
        <v>#VALUE!</v>
      </c>
      <c r="D63" s="17" t="e">
        <f>'2'!I142*$K$2</f>
        <v>#VALUE!</v>
      </c>
      <c r="E63" s="16" t="e">
        <f>IF('2'!S142=0,"provisoire",'2'!S142)</f>
        <v>#VALUE!</v>
      </c>
      <c r="F63" s="39" t="e">
        <f>'2'!X142*$K$2</f>
        <v>#VALUE!</v>
      </c>
      <c r="G63" s="15" t="e">
        <f t="shared" si="0"/>
        <v>#VALUE!</v>
      </c>
      <c r="I63" s="5"/>
      <c r="K63" s="8"/>
    </row>
    <row r="64" spans="1:11" x14ac:dyDescent="0.35">
      <c r="A64" s="70"/>
      <c r="B64" s="14">
        <v>8</v>
      </c>
      <c r="C64" s="43" t="e">
        <f>'2'!E143</f>
        <v>#VALUE!</v>
      </c>
      <c r="D64" s="17" t="e">
        <f>'2'!I143*$K$2</f>
        <v>#VALUE!</v>
      </c>
      <c r="E64" s="16" t="e">
        <f>IF('2'!S143=0,"provisoire",'2'!S143)</f>
        <v>#VALUE!</v>
      </c>
      <c r="F64" s="39" t="e">
        <f>'2'!X143*$K$2</f>
        <v>#VALUE!</v>
      </c>
      <c r="G64" s="15" t="e">
        <f t="shared" si="0"/>
        <v>#VALUE!</v>
      </c>
      <c r="I64" s="5"/>
      <c r="K64" s="8"/>
    </row>
    <row r="65" spans="1:11" x14ac:dyDescent="0.35">
      <c r="A65" s="70"/>
      <c r="B65" s="14">
        <v>9</v>
      </c>
      <c r="C65" s="43" t="e">
        <f>'2'!E144</f>
        <v>#VALUE!</v>
      </c>
      <c r="D65" s="17" t="e">
        <f>'2'!I144*$K$2</f>
        <v>#VALUE!</v>
      </c>
      <c r="E65" s="16" t="e">
        <f>IF('2'!S144=0,"provisoire",'2'!S144)</f>
        <v>#VALUE!</v>
      </c>
      <c r="F65" s="39" t="e">
        <f>'2'!X144*$K$2</f>
        <v>#VALUE!</v>
      </c>
      <c r="G65" s="15" t="e">
        <f t="shared" si="0"/>
        <v>#VALUE!</v>
      </c>
      <c r="I65" s="5"/>
      <c r="K65" s="8"/>
    </row>
    <row r="66" spans="1:11" x14ac:dyDescent="0.35">
      <c r="A66" s="70"/>
      <c r="B66" s="14">
        <v>10</v>
      </c>
      <c r="C66" s="43" t="e">
        <f>'2'!E145</f>
        <v>#VALUE!</v>
      </c>
      <c r="D66" s="17" t="e">
        <f>'2'!I145*$K$2</f>
        <v>#VALUE!</v>
      </c>
      <c r="E66" s="16" t="e">
        <f>IF('2'!S145=0,"provisoire",'2'!S145)</f>
        <v>#VALUE!</v>
      </c>
      <c r="F66" s="39" t="e">
        <f>'2'!X145*$K$2</f>
        <v>#VALUE!</v>
      </c>
      <c r="G66" s="15" t="e">
        <f t="shared" si="0"/>
        <v>#VALUE!</v>
      </c>
      <c r="I66" s="5"/>
      <c r="K66" s="8"/>
    </row>
    <row r="67" spans="1:11" x14ac:dyDescent="0.35">
      <c r="A67" s="70"/>
      <c r="B67" s="14">
        <v>11</v>
      </c>
      <c r="C67" s="43" t="e">
        <f>'2'!E146</f>
        <v>#VALUE!</v>
      </c>
      <c r="D67" s="17" t="e">
        <f>'2'!I146*$K$2</f>
        <v>#VALUE!</v>
      </c>
      <c r="E67" s="16" t="e">
        <f>IF('2'!S146=0,"provisoire",'2'!S146)</f>
        <v>#VALUE!</v>
      </c>
      <c r="F67" s="39" t="e">
        <f>'2'!X146*$K$2</f>
        <v>#VALUE!</v>
      </c>
      <c r="G67" s="15" t="e">
        <f t="shared" si="0"/>
        <v>#VALUE!</v>
      </c>
      <c r="I67" s="5"/>
      <c r="K67" s="8"/>
    </row>
    <row r="68" spans="1:11" ht="15" thickBot="1" x14ac:dyDescent="0.4">
      <c r="A68" s="71"/>
      <c r="B68" s="18">
        <v>12</v>
      </c>
      <c r="C68" s="44" t="e">
        <f>'2'!E147</f>
        <v>#VALUE!</v>
      </c>
      <c r="D68" s="21" t="e">
        <f>'2'!I147*$K$2</f>
        <v>#VALUE!</v>
      </c>
      <c r="E68" s="20" t="e">
        <f>IF('2'!S147=0,"provisoire",'2'!S147)</f>
        <v>#VALUE!</v>
      </c>
      <c r="F68" s="40" t="e">
        <f>'2'!X147*$K$2</f>
        <v>#VALUE!</v>
      </c>
      <c r="G68" s="19" t="e">
        <f t="shared" ref="G68:G128" si="1">F68-D68</f>
        <v>#VALUE!</v>
      </c>
      <c r="I68" s="5"/>
      <c r="K68" s="8"/>
    </row>
    <row r="69" spans="1:11" ht="15" thickTop="1" x14ac:dyDescent="0.35">
      <c r="A69" s="69">
        <f>A57+1</f>
        <v>2029</v>
      </c>
      <c r="B69" s="10">
        <v>1</v>
      </c>
      <c r="C69" s="42" t="e">
        <f>'2'!E148</f>
        <v>#VALUE!</v>
      </c>
      <c r="D69" s="13" t="e">
        <f>'2'!I148*$K$2</f>
        <v>#VALUE!</v>
      </c>
      <c r="E69" s="12" t="e">
        <f>IF('2'!S148=0,"provisoire",'2'!S148)</f>
        <v>#VALUE!</v>
      </c>
      <c r="F69" s="38" t="e">
        <f>'2'!X148*$K$2</f>
        <v>#VALUE!</v>
      </c>
      <c r="G69" s="11" t="e">
        <f t="shared" si="1"/>
        <v>#VALUE!</v>
      </c>
      <c r="I69" s="5"/>
      <c r="K69" s="8"/>
    </row>
    <row r="70" spans="1:11" x14ac:dyDescent="0.35">
      <c r="A70" s="70"/>
      <c r="B70" s="14">
        <v>2</v>
      </c>
      <c r="C70" s="43" t="e">
        <f>'2'!E149</f>
        <v>#VALUE!</v>
      </c>
      <c r="D70" s="17" t="e">
        <f>'2'!I149*$K$2</f>
        <v>#VALUE!</v>
      </c>
      <c r="E70" s="16" t="e">
        <f>IF('2'!S149=0,"provisoire",'2'!S149)</f>
        <v>#VALUE!</v>
      </c>
      <c r="F70" s="39" t="e">
        <f>'2'!X149*$K$2</f>
        <v>#VALUE!</v>
      </c>
      <c r="G70" s="15" t="e">
        <f t="shared" si="1"/>
        <v>#VALUE!</v>
      </c>
      <c r="I70" s="5"/>
      <c r="K70" s="8"/>
    </row>
    <row r="71" spans="1:11" x14ac:dyDescent="0.35">
      <c r="A71" s="70"/>
      <c r="B71" s="14">
        <v>3</v>
      </c>
      <c r="C71" s="43" t="e">
        <f>'2'!E150</f>
        <v>#VALUE!</v>
      </c>
      <c r="D71" s="17" t="e">
        <f>'2'!I150*$K$2</f>
        <v>#VALUE!</v>
      </c>
      <c r="E71" s="16" t="e">
        <f>IF('2'!S150=0,"provisoire",'2'!S150)</f>
        <v>#VALUE!</v>
      </c>
      <c r="F71" s="39" t="e">
        <f>'2'!X150*$K$2</f>
        <v>#VALUE!</v>
      </c>
      <c r="G71" s="15" t="e">
        <f t="shared" si="1"/>
        <v>#VALUE!</v>
      </c>
      <c r="I71" s="5"/>
      <c r="K71" s="8"/>
    </row>
    <row r="72" spans="1:11" x14ac:dyDescent="0.35">
      <c r="A72" s="70"/>
      <c r="B72" s="14">
        <v>4</v>
      </c>
      <c r="C72" s="43" t="e">
        <f>'2'!E151</f>
        <v>#VALUE!</v>
      </c>
      <c r="D72" s="17" t="e">
        <f>'2'!I151*$K$2</f>
        <v>#VALUE!</v>
      </c>
      <c r="E72" s="16" t="e">
        <f>IF('2'!S151=0,"provisoire",'2'!S151)</f>
        <v>#VALUE!</v>
      </c>
      <c r="F72" s="39" t="e">
        <f>'2'!X151*$K$2</f>
        <v>#VALUE!</v>
      </c>
      <c r="G72" s="15" t="e">
        <f t="shared" si="1"/>
        <v>#VALUE!</v>
      </c>
      <c r="I72" s="5"/>
      <c r="K72" s="8"/>
    </row>
    <row r="73" spans="1:11" x14ac:dyDescent="0.35">
      <c r="A73" s="70"/>
      <c r="B73" s="14">
        <v>5</v>
      </c>
      <c r="C73" s="43" t="e">
        <f>'2'!E152</f>
        <v>#VALUE!</v>
      </c>
      <c r="D73" s="17" t="e">
        <f>'2'!I152*$K$2</f>
        <v>#VALUE!</v>
      </c>
      <c r="E73" s="16" t="e">
        <f>IF('2'!S152=0,"provisoire",'2'!S152)</f>
        <v>#VALUE!</v>
      </c>
      <c r="F73" s="39" t="e">
        <f>'2'!X152*$K$2</f>
        <v>#VALUE!</v>
      </c>
      <c r="G73" s="15" t="e">
        <f t="shared" si="1"/>
        <v>#VALUE!</v>
      </c>
      <c r="I73" s="5"/>
      <c r="K73" s="8"/>
    </row>
    <row r="74" spans="1:11" x14ac:dyDescent="0.35">
      <c r="A74" s="70"/>
      <c r="B74" s="14">
        <v>6</v>
      </c>
      <c r="C74" s="43" t="e">
        <f>'2'!E153</f>
        <v>#VALUE!</v>
      </c>
      <c r="D74" s="17" t="e">
        <f>'2'!I153*$K$2</f>
        <v>#VALUE!</v>
      </c>
      <c r="E74" s="16" t="e">
        <f>IF('2'!S153=0,"provisoire",'2'!S153)</f>
        <v>#VALUE!</v>
      </c>
      <c r="F74" s="39" t="e">
        <f>'2'!X153*$K$2</f>
        <v>#VALUE!</v>
      </c>
      <c r="G74" s="15" t="e">
        <f t="shared" si="1"/>
        <v>#VALUE!</v>
      </c>
      <c r="I74" s="5"/>
      <c r="K74" s="8"/>
    </row>
    <row r="75" spans="1:11" x14ac:dyDescent="0.35">
      <c r="A75" s="70"/>
      <c r="B75" s="14">
        <v>7</v>
      </c>
      <c r="C75" s="43" t="e">
        <f>'2'!E154</f>
        <v>#VALUE!</v>
      </c>
      <c r="D75" s="17" t="e">
        <f>'2'!I154*$K$2</f>
        <v>#VALUE!</v>
      </c>
      <c r="E75" s="16" t="e">
        <f>IF('2'!S154=0,"provisoire",'2'!S154)</f>
        <v>#VALUE!</v>
      </c>
      <c r="F75" s="39" t="e">
        <f>'2'!X154*$K$2</f>
        <v>#VALUE!</v>
      </c>
      <c r="G75" s="15" t="e">
        <f t="shared" si="1"/>
        <v>#VALUE!</v>
      </c>
      <c r="I75" s="5"/>
      <c r="K75" s="8"/>
    </row>
    <row r="76" spans="1:11" x14ac:dyDescent="0.35">
      <c r="A76" s="70"/>
      <c r="B76" s="14">
        <v>8</v>
      </c>
      <c r="C76" s="43" t="e">
        <f>'2'!E155</f>
        <v>#VALUE!</v>
      </c>
      <c r="D76" s="17" t="e">
        <f>'2'!I155*$K$2</f>
        <v>#VALUE!</v>
      </c>
      <c r="E76" s="16" t="e">
        <f>IF('2'!S155=0,"provisoire",'2'!S155)</f>
        <v>#VALUE!</v>
      </c>
      <c r="F76" s="39" t="e">
        <f>'2'!X155*$K$2</f>
        <v>#VALUE!</v>
      </c>
      <c r="G76" s="15" t="e">
        <f t="shared" si="1"/>
        <v>#VALUE!</v>
      </c>
      <c r="I76" s="5"/>
      <c r="K76" s="8"/>
    </row>
    <row r="77" spans="1:11" x14ac:dyDescent="0.35">
      <c r="A77" s="70"/>
      <c r="B77" s="14">
        <v>9</v>
      </c>
      <c r="C77" s="43" t="e">
        <f>'2'!E156</f>
        <v>#VALUE!</v>
      </c>
      <c r="D77" s="17" t="e">
        <f>'2'!I156*$K$2</f>
        <v>#VALUE!</v>
      </c>
      <c r="E77" s="16" t="e">
        <f>IF('2'!S156=0,"provisoire",'2'!S156)</f>
        <v>#VALUE!</v>
      </c>
      <c r="F77" s="39" t="e">
        <f>'2'!X156*$K$2</f>
        <v>#VALUE!</v>
      </c>
      <c r="G77" s="15" t="e">
        <f t="shared" si="1"/>
        <v>#VALUE!</v>
      </c>
      <c r="I77" s="5"/>
      <c r="K77" s="8"/>
    </row>
    <row r="78" spans="1:11" x14ac:dyDescent="0.35">
      <c r="A78" s="70"/>
      <c r="B78" s="14">
        <v>10</v>
      </c>
      <c r="C78" s="43" t="e">
        <f>'2'!E157</f>
        <v>#VALUE!</v>
      </c>
      <c r="D78" s="17" t="e">
        <f>'2'!I157*$K$2</f>
        <v>#VALUE!</v>
      </c>
      <c r="E78" s="16" t="e">
        <f>IF('2'!S157=0,"provisoire",'2'!S157)</f>
        <v>#VALUE!</v>
      </c>
      <c r="F78" s="39" t="e">
        <f>'2'!X157*$K$2</f>
        <v>#VALUE!</v>
      </c>
      <c r="G78" s="15" t="e">
        <f t="shared" si="1"/>
        <v>#VALUE!</v>
      </c>
      <c r="I78" s="5"/>
      <c r="K78" s="8"/>
    </row>
    <row r="79" spans="1:11" x14ac:dyDescent="0.35">
      <c r="A79" s="70"/>
      <c r="B79" s="14">
        <v>11</v>
      </c>
      <c r="C79" s="43" t="e">
        <f>'2'!E158</f>
        <v>#VALUE!</v>
      </c>
      <c r="D79" s="17" t="e">
        <f>'2'!I158*$K$2</f>
        <v>#VALUE!</v>
      </c>
      <c r="E79" s="16" t="e">
        <f>IF('2'!S158=0,"provisoire",'2'!S158)</f>
        <v>#VALUE!</v>
      </c>
      <c r="F79" s="39" t="e">
        <f>'2'!X158*$K$2</f>
        <v>#VALUE!</v>
      </c>
      <c r="G79" s="15" t="e">
        <f t="shared" si="1"/>
        <v>#VALUE!</v>
      </c>
      <c r="I79" s="5"/>
      <c r="K79" s="8"/>
    </row>
    <row r="80" spans="1:11" ht="15" thickBot="1" x14ac:dyDescent="0.4">
      <c r="A80" s="71"/>
      <c r="B80" s="18">
        <v>12</v>
      </c>
      <c r="C80" s="44" t="e">
        <f>'2'!E159</f>
        <v>#VALUE!</v>
      </c>
      <c r="D80" s="21" t="e">
        <f>'2'!I159*$K$2</f>
        <v>#VALUE!</v>
      </c>
      <c r="E80" s="20" t="e">
        <f>IF('2'!S159=0,"provisoire",'2'!S159)</f>
        <v>#VALUE!</v>
      </c>
      <c r="F80" s="40" t="e">
        <f>'2'!X159*$K$2</f>
        <v>#VALUE!</v>
      </c>
      <c r="G80" s="19" t="e">
        <f t="shared" si="1"/>
        <v>#VALUE!</v>
      </c>
      <c r="I80" s="5"/>
      <c r="K80" s="8"/>
    </row>
    <row r="81" spans="1:11" ht="15" thickTop="1" x14ac:dyDescent="0.35">
      <c r="A81" s="69">
        <f>A69+1</f>
        <v>2030</v>
      </c>
      <c r="B81" s="10">
        <v>1</v>
      </c>
      <c r="C81" s="42" t="e">
        <f>'2'!E160</f>
        <v>#VALUE!</v>
      </c>
      <c r="D81" s="13" t="e">
        <f>'2'!I160*$K$2</f>
        <v>#VALUE!</v>
      </c>
      <c r="E81" s="12" t="e">
        <f>IF('2'!S160=0,"provisoire",'2'!S160)</f>
        <v>#VALUE!</v>
      </c>
      <c r="F81" s="38" t="e">
        <f>'2'!X160*$K$2</f>
        <v>#VALUE!</v>
      </c>
      <c r="G81" s="11" t="e">
        <f t="shared" si="1"/>
        <v>#VALUE!</v>
      </c>
      <c r="I81" s="5"/>
      <c r="K81" s="8"/>
    </row>
    <row r="82" spans="1:11" x14ac:dyDescent="0.35">
      <c r="A82" s="70"/>
      <c r="B82" s="14">
        <v>2</v>
      </c>
      <c r="C82" s="43" t="e">
        <f>'2'!E161</f>
        <v>#VALUE!</v>
      </c>
      <c r="D82" s="17" t="e">
        <f>'2'!I161*$K$2</f>
        <v>#VALUE!</v>
      </c>
      <c r="E82" s="16" t="e">
        <f>IF('2'!S161=0,"provisoire",'2'!S161)</f>
        <v>#VALUE!</v>
      </c>
      <c r="F82" s="39" t="e">
        <f>'2'!X161*$K$2</f>
        <v>#VALUE!</v>
      </c>
      <c r="G82" s="15" t="e">
        <f t="shared" si="1"/>
        <v>#VALUE!</v>
      </c>
      <c r="I82" s="5"/>
      <c r="K82" s="8"/>
    </row>
    <row r="83" spans="1:11" x14ac:dyDescent="0.35">
      <c r="A83" s="70"/>
      <c r="B83" s="14">
        <v>3</v>
      </c>
      <c r="C83" s="43">
        <f>'2'!E162</f>
        <v>6</v>
      </c>
      <c r="D83" s="17">
        <f>'2'!I162*$K$2</f>
        <v>1874.3497541666666</v>
      </c>
      <c r="E83" s="16">
        <f>IF('2'!S162=0,"provisoire",'2'!S162)</f>
        <v>6</v>
      </c>
      <c r="F83" s="39">
        <f>'2'!X162*$K$2</f>
        <v>2234.9436333333333</v>
      </c>
      <c r="G83" s="15">
        <f t="shared" si="1"/>
        <v>360.59387916666674</v>
      </c>
      <c r="I83" s="5"/>
      <c r="K83" s="8"/>
    </row>
    <row r="84" spans="1:11" x14ac:dyDescent="0.35">
      <c r="A84" s="70"/>
      <c r="B84" s="14">
        <v>4</v>
      </c>
      <c r="C84" s="43">
        <f>'2'!E163</f>
        <v>1</v>
      </c>
      <c r="D84" s="17">
        <f>'2'!I163*$K$2</f>
        <v>1910.0399333333332</v>
      </c>
      <c r="E84" s="16" t="str">
        <f>IF('2'!S163=0,"provisoire",'2'!S163)</f>
        <v>provisoire</v>
      </c>
      <c r="F84" s="39">
        <f>'2'!X163*$K$2</f>
        <v>2234.9436333333333</v>
      </c>
      <c r="G84" s="15">
        <f t="shared" si="1"/>
        <v>324.90370000000007</v>
      </c>
      <c r="I84" s="5"/>
      <c r="K84" s="8"/>
    </row>
    <row r="85" spans="1:11" x14ac:dyDescent="0.35">
      <c r="A85" s="70"/>
      <c r="B85" s="14">
        <v>5</v>
      </c>
      <c r="C85" s="43">
        <f>'2'!E164</f>
        <v>1</v>
      </c>
      <c r="D85" s="17">
        <f>'2'!I164*$K$2</f>
        <v>1910.0399333333332</v>
      </c>
      <c r="E85" s="16" t="str">
        <f>IF('2'!S164=0,"provisoire",'2'!S164)</f>
        <v>provisoire</v>
      </c>
      <c r="F85" s="39">
        <f>'2'!X164*$K$2</f>
        <v>2234.9436333333333</v>
      </c>
      <c r="G85" s="15">
        <f t="shared" si="1"/>
        <v>324.90370000000007</v>
      </c>
      <c r="I85" s="5"/>
      <c r="K85" s="8"/>
    </row>
    <row r="86" spans="1:11" x14ac:dyDescent="0.35">
      <c r="A86" s="70"/>
      <c r="B86" s="14">
        <v>6</v>
      </c>
      <c r="C86" s="43">
        <f>'2'!E165</f>
        <v>1</v>
      </c>
      <c r="D86" s="17">
        <f>'2'!I165*$K$2</f>
        <v>1910.0399333333332</v>
      </c>
      <c r="E86" s="16" t="str">
        <f>IF('2'!S165=0,"provisoire",'2'!S165)</f>
        <v>provisoire</v>
      </c>
      <c r="F86" s="39">
        <f>'2'!X165*$K$2</f>
        <v>2234.9436333333333</v>
      </c>
      <c r="G86" s="15">
        <f t="shared" si="1"/>
        <v>324.90370000000007</v>
      </c>
      <c r="I86" s="5"/>
      <c r="K86" s="8"/>
    </row>
    <row r="87" spans="1:11" x14ac:dyDescent="0.35">
      <c r="A87" s="70"/>
      <c r="B87" s="14">
        <v>7</v>
      </c>
      <c r="C87" s="43">
        <f>'2'!E166</f>
        <v>1</v>
      </c>
      <c r="D87" s="17">
        <f>'2'!I166*$K$2</f>
        <v>1910.0399333333332</v>
      </c>
      <c r="E87" s="16" t="str">
        <f>IF('2'!S166=0,"provisoire",'2'!S166)</f>
        <v>provisoire</v>
      </c>
      <c r="F87" s="39">
        <f>'2'!X166*$K$2</f>
        <v>2234.9436333333333</v>
      </c>
      <c r="G87" s="15">
        <f t="shared" si="1"/>
        <v>324.90370000000007</v>
      </c>
      <c r="I87" s="5"/>
      <c r="K87" s="8"/>
    </row>
    <row r="88" spans="1:11" x14ac:dyDescent="0.35">
      <c r="A88" s="70"/>
      <c r="B88" s="14">
        <v>8</v>
      </c>
      <c r="C88" s="43">
        <f>'2'!E167</f>
        <v>1</v>
      </c>
      <c r="D88" s="17">
        <f>'2'!I167*$K$2</f>
        <v>1910.0399333333332</v>
      </c>
      <c r="E88" s="16" t="str">
        <f>IF('2'!S167=0,"provisoire",'2'!S167)</f>
        <v>provisoire</v>
      </c>
      <c r="F88" s="39">
        <f>'2'!X167*$K$2</f>
        <v>2234.9436333333333</v>
      </c>
      <c r="G88" s="15">
        <f t="shared" si="1"/>
        <v>324.90370000000007</v>
      </c>
      <c r="I88" s="5"/>
      <c r="K88" s="8"/>
    </row>
    <row r="89" spans="1:11" x14ac:dyDescent="0.35">
      <c r="A89" s="70"/>
      <c r="B89" s="14">
        <v>9</v>
      </c>
      <c r="C89" s="43">
        <f>'2'!E168</f>
        <v>1</v>
      </c>
      <c r="D89" s="17">
        <f>'2'!I168*$K$2</f>
        <v>1910.0399333333332</v>
      </c>
      <c r="E89" s="16" t="str">
        <f>IF('2'!S168=0,"provisoire",'2'!S168)</f>
        <v>provisoire</v>
      </c>
      <c r="F89" s="39">
        <f>'2'!X168*$K$2</f>
        <v>2234.9436333333333</v>
      </c>
      <c r="G89" s="15">
        <f t="shared" si="1"/>
        <v>324.90370000000007</v>
      </c>
      <c r="I89" s="5"/>
      <c r="K89" s="8"/>
    </row>
    <row r="90" spans="1:11" x14ac:dyDescent="0.35">
      <c r="A90" s="70"/>
      <c r="B90" s="14">
        <v>10</v>
      </c>
      <c r="C90" s="43">
        <f>'2'!E169</f>
        <v>1</v>
      </c>
      <c r="D90" s="17">
        <f>'2'!I169*$K$2</f>
        <v>1910.0399333333332</v>
      </c>
      <c r="E90" s="16" t="str">
        <f>IF('2'!S169=0,"provisoire",'2'!S169)</f>
        <v>provisoire</v>
      </c>
      <c r="F90" s="39">
        <f>'2'!X169*$K$2</f>
        <v>2234.9436333333333</v>
      </c>
      <c r="G90" s="15">
        <f t="shared" si="1"/>
        <v>324.90370000000007</v>
      </c>
      <c r="I90" s="5"/>
      <c r="K90" s="8"/>
    </row>
    <row r="91" spans="1:11" x14ac:dyDescent="0.35">
      <c r="A91" s="70"/>
      <c r="B91" s="14">
        <v>11</v>
      </c>
      <c r="C91" s="43">
        <f>'2'!E170</f>
        <v>1</v>
      </c>
      <c r="D91" s="17">
        <f>'2'!I170*$K$2</f>
        <v>1910.0399333333332</v>
      </c>
      <c r="E91" s="16" t="str">
        <f>IF('2'!S170=0,"provisoire",'2'!S170)</f>
        <v>provisoire</v>
      </c>
      <c r="F91" s="39">
        <f>'2'!X170*$K$2</f>
        <v>2234.9436333333333</v>
      </c>
      <c r="G91" s="15">
        <f t="shared" si="1"/>
        <v>324.90370000000007</v>
      </c>
      <c r="I91" s="5"/>
      <c r="K91" s="8"/>
    </row>
    <row r="92" spans="1:11" ht="15" thickBot="1" x14ac:dyDescent="0.4">
      <c r="A92" s="71"/>
      <c r="B92" s="18">
        <v>12</v>
      </c>
      <c r="C92" s="44">
        <f>'2'!E171</f>
        <v>1</v>
      </c>
      <c r="D92" s="21">
        <f>'2'!I171*$K$2</f>
        <v>1910.0399333333332</v>
      </c>
      <c r="E92" s="20" t="str">
        <f>IF('2'!S171=0,"provisoire",'2'!S171)</f>
        <v>provisoire</v>
      </c>
      <c r="F92" s="40">
        <f>'2'!X171*$K$2</f>
        <v>2234.9436333333333</v>
      </c>
      <c r="G92" s="19">
        <f t="shared" si="1"/>
        <v>324.90370000000007</v>
      </c>
      <c r="I92" s="5"/>
      <c r="K92" s="8"/>
    </row>
    <row r="93" spans="1:11" ht="15" thickTop="1" x14ac:dyDescent="0.35">
      <c r="A93" s="69">
        <f>A81+1</f>
        <v>2031</v>
      </c>
      <c r="B93" s="10">
        <v>1</v>
      </c>
      <c r="C93" s="42">
        <f>'2'!E172</f>
        <v>1</v>
      </c>
      <c r="D93" s="13">
        <f>'2'!I172*$K$2</f>
        <v>1910.0399333333332</v>
      </c>
      <c r="E93" s="12" t="str">
        <f>IF('2'!S172=0,"provisoire",'2'!S172)</f>
        <v>provisoire</v>
      </c>
      <c r="F93" s="38">
        <f>'2'!X172*$K$2</f>
        <v>2234.9436333333333</v>
      </c>
      <c r="G93" s="11">
        <f t="shared" si="1"/>
        <v>324.90370000000007</v>
      </c>
      <c r="I93" s="5"/>
      <c r="K93" s="8"/>
    </row>
    <row r="94" spans="1:11" x14ac:dyDescent="0.35">
      <c r="A94" s="70"/>
      <c r="B94" s="14">
        <v>2</v>
      </c>
      <c r="C94" s="43">
        <f>'2'!E173</f>
        <v>1</v>
      </c>
      <c r="D94" s="17">
        <f>'2'!I173*$K$2</f>
        <v>1910.0399333333332</v>
      </c>
      <c r="E94" s="16" t="str">
        <f>IF('2'!S173=0,"provisoire",'2'!S173)</f>
        <v>provisoire</v>
      </c>
      <c r="F94" s="39">
        <f>'2'!X173*$K$2</f>
        <v>2234.9436333333333</v>
      </c>
      <c r="G94" s="15">
        <f t="shared" si="1"/>
        <v>324.90370000000007</v>
      </c>
      <c r="I94" s="5"/>
      <c r="K94" s="8"/>
    </row>
    <row r="95" spans="1:11" x14ac:dyDescent="0.35">
      <c r="A95" s="70"/>
      <c r="B95" s="14">
        <v>3</v>
      </c>
      <c r="C95" s="43">
        <f>'2'!E174</f>
        <v>1</v>
      </c>
      <c r="D95" s="17">
        <f>'2'!I174*$K$2</f>
        <v>2073.195038095238</v>
      </c>
      <c r="E95" s="16" t="str">
        <f>IF('2'!S174=0,"provisoire",'2'!S174)</f>
        <v>provisoire</v>
      </c>
      <c r="F95" s="39">
        <f>'2'!X174*$K$2</f>
        <v>2377.70435</v>
      </c>
      <c r="G95" s="15">
        <f t="shared" si="1"/>
        <v>304.50931190476194</v>
      </c>
      <c r="I95" s="5"/>
      <c r="K95" s="8"/>
    </row>
    <row r="96" spans="1:11" x14ac:dyDescent="0.35">
      <c r="A96" s="70"/>
      <c r="B96" s="14">
        <v>4</v>
      </c>
      <c r="C96" s="43">
        <f>'2'!E175</f>
        <v>2</v>
      </c>
      <c r="D96" s="17">
        <f>'2'!I175*$K$2</f>
        <v>2067.569</v>
      </c>
      <c r="E96" s="16">
        <f>IF('2'!S175=0,"provisoire",'2'!S175)</f>
        <v>1</v>
      </c>
      <c r="F96" s="39">
        <f>'2'!X175*$K$2</f>
        <v>2377.70435</v>
      </c>
      <c r="G96" s="15">
        <f t="shared" si="1"/>
        <v>310.13535000000002</v>
      </c>
      <c r="I96" s="5"/>
      <c r="K96" s="8"/>
    </row>
    <row r="97" spans="1:11" x14ac:dyDescent="0.35">
      <c r="A97" s="70"/>
      <c r="B97" s="14">
        <v>5</v>
      </c>
      <c r="C97" s="43">
        <f>'2'!E176</f>
        <v>2</v>
      </c>
      <c r="D97" s="17">
        <f>'2'!I176*$K$2</f>
        <v>2067.569</v>
      </c>
      <c r="E97" s="16">
        <f>IF('2'!S176=0,"provisoire",'2'!S176)</f>
        <v>1</v>
      </c>
      <c r="F97" s="39">
        <f>'2'!X176*$K$2</f>
        <v>2377.70435</v>
      </c>
      <c r="G97" s="15">
        <f t="shared" si="1"/>
        <v>310.13535000000002</v>
      </c>
      <c r="I97" s="5"/>
      <c r="K97" s="8"/>
    </row>
    <row r="98" spans="1:11" x14ac:dyDescent="0.35">
      <c r="A98" s="70"/>
      <c r="B98" s="14">
        <v>6</v>
      </c>
      <c r="C98" s="43">
        <f>'2'!E177</f>
        <v>2</v>
      </c>
      <c r="D98" s="17">
        <f>'2'!I177*$K$2</f>
        <v>2067.569</v>
      </c>
      <c r="E98" s="16">
        <f>IF('2'!S177=0,"provisoire",'2'!S177)</f>
        <v>1</v>
      </c>
      <c r="F98" s="39">
        <f>'2'!X177*$K$2</f>
        <v>2377.70435</v>
      </c>
      <c r="G98" s="15">
        <f t="shared" si="1"/>
        <v>310.13535000000002</v>
      </c>
      <c r="I98" s="5"/>
      <c r="K98" s="8"/>
    </row>
    <row r="99" spans="1:11" x14ac:dyDescent="0.35">
      <c r="A99" s="70"/>
      <c r="B99" s="14">
        <v>7</v>
      </c>
      <c r="C99" s="43">
        <f>'2'!E178</f>
        <v>2</v>
      </c>
      <c r="D99" s="17">
        <f>'2'!I178*$K$2</f>
        <v>2067.569</v>
      </c>
      <c r="E99" s="16">
        <f>IF('2'!S178=0,"provisoire",'2'!S178)</f>
        <v>1</v>
      </c>
      <c r="F99" s="39">
        <f>'2'!X178*$K$2</f>
        <v>2377.70435</v>
      </c>
      <c r="G99" s="15">
        <f t="shared" si="1"/>
        <v>310.13535000000002</v>
      </c>
      <c r="I99" s="5"/>
      <c r="K99" s="8"/>
    </row>
    <row r="100" spans="1:11" x14ac:dyDescent="0.35">
      <c r="A100" s="70"/>
      <c r="B100" s="14">
        <v>8</v>
      </c>
      <c r="C100" s="43">
        <f>'2'!E179</f>
        <v>2</v>
      </c>
      <c r="D100" s="17">
        <f>'2'!I179*$K$2</f>
        <v>2067.569</v>
      </c>
      <c r="E100" s="16">
        <f>IF('2'!S179=0,"provisoire",'2'!S179)</f>
        <v>1</v>
      </c>
      <c r="F100" s="39">
        <f>'2'!X179*$K$2</f>
        <v>2377.70435</v>
      </c>
      <c r="G100" s="15">
        <f t="shared" si="1"/>
        <v>310.13535000000002</v>
      </c>
      <c r="I100" s="5"/>
      <c r="K100" s="8"/>
    </row>
    <row r="101" spans="1:11" x14ac:dyDescent="0.35">
      <c r="A101" s="70"/>
      <c r="B101" s="14">
        <v>9</v>
      </c>
      <c r="C101" s="43">
        <f>'2'!E180</f>
        <v>2</v>
      </c>
      <c r="D101" s="17">
        <f>'2'!I180*$K$2</f>
        <v>2067.569</v>
      </c>
      <c r="E101" s="16">
        <f>IF('2'!S180=0,"provisoire",'2'!S180)</f>
        <v>1</v>
      </c>
      <c r="F101" s="39">
        <f>'2'!X180*$K$2</f>
        <v>2377.70435</v>
      </c>
      <c r="G101" s="15">
        <f t="shared" si="1"/>
        <v>310.13535000000002</v>
      </c>
      <c r="I101" s="5"/>
      <c r="K101" s="8"/>
    </row>
    <row r="102" spans="1:11" x14ac:dyDescent="0.35">
      <c r="A102" s="70"/>
      <c r="B102" s="14">
        <v>10</v>
      </c>
      <c r="C102" s="43">
        <f>'2'!E181</f>
        <v>2</v>
      </c>
      <c r="D102" s="17">
        <f>'2'!I181*$K$2</f>
        <v>2067.569</v>
      </c>
      <c r="E102" s="16">
        <f>IF('2'!S181=0,"provisoire",'2'!S181)</f>
        <v>1</v>
      </c>
      <c r="F102" s="39">
        <f>'2'!X181*$K$2</f>
        <v>2377.70435</v>
      </c>
      <c r="G102" s="15">
        <f t="shared" si="1"/>
        <v>310.13535000000002</v>
      </c>
      <c r="I102" s="5"/>
      <c r="K102" s="8"/>
    </row>
    <row r="103" spans="1:11" x14ac:dyDescent="0.35">
      <c r="A103" s="70"/>
      <c r="B103" s="14">
        <v>11</v>
      </c>
      <c r="C103" s="43">
        <f>'2'!E182</f>
        <v>2</v>
      </c>
      <c r="D103" s="17">
        <f>'2'!I182*$K$2</f>
        <v>2067.569</v>
      </c>
      <c r="E103" s="16">
        <f>IF('2'!S182=0,"provisoire",'2'!S182)</f>
        <v>1</v>
      </c>
      <c r="F103" s="39">
        <f>'2'!X182*$K$2</f>
        <v>2377.70435</v>
      </c>
      <c r="G103" s="15">
        <f t="shared" si="1"/>
        <v>310.13535000000002</v>
      </c>
      <c r="I103" s="5"/>
      <c r="K103" s="8"/>
    </row>
    <row r="104" spans="1:11" ht="15" thickBot="1" x14ac:dyDescent="0.4">
      <c r="A104" s="71"/>
      <c r="B104" s="18">
        <v>12</v>
      </c>
      <c r="C104" s="44">
        <f>'2'!E183</f>
        <v>2</v>
      </c>
      <c r="D104" s="21">
        <f>'2'!I183*$K$2</f>
        <v>2067.569</v>
      </c>
      <c r="E104" s="20">
        <f>IF('2'!S183=0,"provisoire",'2'!S183)</f>
        <v>1</v>
      </c>
      <c r="F104" s="40">
        <f>'2'!X183*$K$2</f>
        <v>2377.70435</v>
      </c>
      <c r="G104" s="19">
        <f t="shared" si="1"/>
        <v>310.13535000000002</v>
      </c>
      <c r="I104" s="5"/>
      <c r="K104" s="8"/>
    </row>
    <row r="105" spans="1:11" ht="15" thickTop="1" x14ac:dyDescent="0.35">
      <c r="A105" s="69">
        <f>A93+1</f>
        <v>2032</v>
      </c>
      <c r="B105" s="10">
        <v>1</v>
      </c>
      <c r="C105" s="42">
        <f>'2'!E184</f>
        <v>2</v>
      </c>
      <c r="D105" s="13">
        <f>'2'!I184*$K$2</f>
        <v>2067.569</v>
      </c>
      <c r="E105" s="12">
        <f>IF('2'!S184=0,"provisoire",'2'!S184)</f>
        <v>1</v>
      </c>
      <c r="F105" s="38">
        <f>'2'!X184*$K$2</f>
        <v>2377.70435</v>
      </c>
      <c r="G105" s="11">
        <f t="shared" si="1"/>
        <v>310.13535000000002</v>
      </c>
      <c r="I105" s="5"/>
      <c r="K105" s="8"/>
    </row>
    <row r="106" spans="1:11" x14ac:dyDescent="0.35">
      <c r="A106" s="70"/>
      <c r="B106" s="14">
        <v>2</v>
      </c>
      <c r="C106" s="43">
        <f>'2'!E185</f>
        <v>2</v>
      </c>
      <c r="D106" s="17">
        <f>'2'!I185*$K$2</f>
        <v>2067.569</v>
      </c>
      <c r="E106" s="16">
        <f>IF('2'!S185=0,"provisoire",'2'!S185)</f>
        <v>1</v>
      </c>
      <c r="F106" s="39">
        <f>'2'!X185*$K$2</f>
        <v>2377.70435</v>
      </c>
      <c r="G106" s="15">
        <f t="shared" si="1"/>
        <v>310.13535000000002</v>
      </c>
      <c r="I106" s="5"/>
      <c r="K106" s="8"/>
    </row>
    <row r="107" spans="1:11" x14ac:dyDescent="0.35">
      <c r="A107" s="70"/>
      <c r="B107" s="14">
        <v>3</v>
      </c>
      <c r="C107" s="43">
        <f>'2'!E186</f>
        <v>2</v>
      </c>
      <c r="D107" s="17">
        <f>'2'!I186*$K$2</f>
        <v>2276.3629137931034</v>
      </c>
      <c r="E107" s="16">
        <f>IF('2'!S186=0,"provisoire",'2'!S186)</f>
        <v>1</v>
      </c>
      <c r="F107" s="39">
        <f>'2'!X186*$K$2</f>
        <v>2613.9979499999999</v>
      </c>
      <c r="G107" s="15">
        <f t="shared" si="1"/>
        <v>337.63503620689653</v>
      </c>
      <c r="I107" s="5"/>
      <c r="K107" s="8"/>
    </row>
    <row r="108" spans="1:11" x14ac:dyDescent="0.35">
      <c r="A108" s="70"/>
      <c r="B108" s="14">
        <v>4</v>
      </c>
      <c r="C108" s="43">
        <f>'2'!E187</f>
        <v>3</v>
      </c>
      <c r="D108" s="17">
        <f>'2'!I187*$K$2</f>
        <v>2269.4031166666668</v>
      </c>
      <c r="E108" s="16">
        <f>IF('2'!S187=0,"provisoire",'2'!S187)</f>
        <v>2</v>
      </c>
      <c r="F108" s="39">
        <f>'2'!X187*$K$2</f>
        <v>2613.9979499999999</v>
      </c>
      <c r="G108" s="15">
        <f t="shared" si="1"/>
        <v>344.5948333333331</v>
      </c>
      <c r="I108" s="5"/>
      <c r="K108" s="8"/>
    </row>
    <row r="109" spans="1:11" x14ac:dyDescent="0.35">
      <c r="A109" s="70"/>
      <c r="B109" s="14">
        <v>5</v>
      </c>
      <c r="C109" s="43">
        <f>'2'!E188</f>
        <v>3</v>
      </c>
      <c r="D109" s="17">
        <f>'2'!I188*$K$2</f>
        <v>2269.4031166666668</v>
      </c>
      <c r="E109" s="16">
        <f>IF('2'!S188=0,"provisoire",'2'!S188)</f>
        <v>2</v>
      </c>
      <c r="F109" s="39">
        <f>'2'!X188*$K$2</f>
        <v>2613.9979499999999</v>
      </c>
      <c r="G109" s="15">
        <f t="shared" si="1"/>
        <v>344.5948333333331</v>
      </c>
      <c r="I109" s="5"/>
      <c r="K109" s="8"/>
    </row>
    <row r="110" spans="1:11" x14ac:dyDescent="0.35">
      <c r="A110" s="70"/>
      <c r="B110" s="14">
        <v>6</v>
      </c>
      <c r="C110" s="43">
        <f>'2'!E189</f>
        <v>3</v>
      </c>
      <c r="D110" s="17">
        <f>'2'!I189*$K$2</f>
        <v>2269.4031166666668</v>
      </c>
      <c r="E110" s="16">
        <f>IF('2'!S189=0,"provisoire",'2'!S189)</f>
        <v>2</v>
      </c>
      <c r="F110" s="39">
        <f>'2'!X189*$K$2</f>
        <v>2613.9979499999999</v>
      </c>
      <c r="G110" s="15">
        <f t="shared" si="1"/>
        <v>344.5948333333331</v>
      </c>
      <c r="I110" s="5"/>
      <c r="K110" s="8"/>
    </row>
    <row r="111" spans="1:11" x14ac:dyDescent="0.35">
      <c r="A111" s="70"/>
      <c r="B111" s="14">
        <v>7</v>
      </c>
      <c r="C111" s="43">
        <f>'2'!E190</f>
        <v>3</v>
      </c>
      <c r="D111" s="17">
        <f>'2'!I190*$K$2</f>
        <v>2269.4031166666668</v>
      </c>
      <c r="E111" s="16">
        <f>IF('2'!S190=0,"provisoire",'2'!S190)</f>
        <v>2</v>
      </c>
      <c r="F111" s="39">
        <f>'2'!X190*$K$2</f>
        <v>2613.9979499999999</v>
      </c>
      <c r="G111" s="15">
        <f t="shared" si="1"/>
        <v>344.5948333333331</v>
      </c>
      <c r="I111" s="5"/>
      <c r="K111" s="8"/>
    </row>
    <row r="112" spans="1:11" x14ac:dyDescent="0.35">
      <c r="A112" s="70"/>
      <c r="B112" s="14">
        <v>8</v>
      </c>
      <c r="C112" s="43">
        <f>'2'!E191</f>
        <v>3</v>
      </c>
      <c r="D112" s="17">
        <f>'2'!I191*$K$2</f>
        <v>2269.4031166666668</v>
      </c>
      <c r="E112" s="16">
        <f>IF('2'!S191=0,"provisoire",'2'!S191)</f>
        <v>2</v>
      </c>
      <c r="F112" s="39">
        <f>'2'!X191*$K$2</f>
        <v>2613.9979499999999</v>
      </c>
      <c r="G112" s="15">
        <f t="shared" si="1"/>
        <v>344.5948333333331</v>
      </c>
      <c r="I112" s="5"/>
      <c r="K112" s="8"/>
    </row>
    <row r="113" spans="1:11" x14ac:dyDescent="0.35">
      <c r="A113" s="70"/>
      <c r="B113" s="14">
        <v>9</v>
      </c>
      <c r="C113" s="43">
        <f>'2'!E192</f>
        <v>3</v>
      </c>
      <c r="D113" s="17">
        <f>'2'!I192*$K$2</f>
        <v>2269.4031166666668</v>
      </c>
      <c r="E113" s="16">
        <f>IF('2'!S192=0,"provisoire",'2'!S192)</f>
        <v>2</v>
      </c>
      <c r="F113" s="39">
        <f>'2'!X192*$K$2</f>
        <v>2613.9979499999999</v>
      </c>
      <c r="G113" s="15">
        <f t="shared" si="1"/>
        <v>344.5948333333331</v>
      </c>
      <c r="I113" s="5"/>
      <c r="K113" s="8"/>
    </row>
    <row r="114" spans="1:11" x14ac:dyDescent="0.35">
      <c r="A114" s="70"/>
      <c r="B114" s="14">
        <v>10</v>
      </c>
      <c r="C114" s="43">
        <f>'2'!E193</f>
        <v>3</v>
      </c>
      <c r="D114" s="17">
        <f>'2'!I193*$K$2</f>
        <v>2269.4031166666668</v>
      </c>
      <c r="E114" s="16">
        <f>IF('2'!S193=0,"provisoire",'2'!S193)</f>
        <v>2</v>
      </c>
      <c r="F114" s="39">
        <f>'2'!X193*$K$2</f>
        <v>2613.9979499999999</v>
      </c>
      <c r="G114" s="15">
        <f t="shared" si="1"/>
        <v>344.5948333333331</v>
      </c>
      <c r="I114" s="5"/>
      <c r="K114" s="8"/>
    </row>
    <row r="115" spans="1:11" x14ac:dyDescent="0.35">
      <c r="A115" s="70"/>
      <c r="B115" s="14">
        <v>11</v>
      </c>
      <c r="C115" s="43">
        <f>'2'!E194</f>
        <v>3</v>
      </c>
      <c r="D115" s="17">
        <f>'2'!I194*$K$2</f>
        <v>2269.4031166666668</v>
      </c>
      <c r="E115" s="16">
        <f>IF('2'!S194=0,"provisoire",'2'!S194)</f>
        <v>2</v>
      </c>
      <c r="F115" s="39">
        <f>'2'!X194*$K$2</f>
        <v>2613.9979499999999</v>
      </c>
      <c r="G115" s="15">
        <f t="shared" si="1"/>
        <v>344.5948333333331</v>
      </c>
      <c r="I115" s="5"/>
      <c r="K115" s="8"/>
    </row>
    <row r="116" spans="1:11" ht="15" thickBot="1" x14ac:dyDescent="0.4">
      <c r="A116" s="71"/>
      <c r="B116" s="18">
        <v>12</v>
      </c>
      <c r="C116" s="44">
        <f>'2'!E195</f>
        <v>3</v>
      </c>
      <c r="D116" s="21">
        <f>'2'!I195*$K$2</f>
        <v>2269.4031166666668</v>
      </c>
      <c r="E116" s="20">
        <f>IF('2'!S195=0,"provisoire",'2'!S195)</f>
        <v>2</v>
      </c>
      <c r="F116" s="40">
        <f>'2'!X195*$K$2</f>
        <v>2613.9979499999999</v>
      </c>
      <c r="G116" s="19">
        <f t="shared" si="1"/>
        <v>344.5948333333331</v>
      </c>
      <c r="I116" s="5"/>
      <c r="K116" s="8"/>
    </row>
    <row r="117" spans="1:11" ht="15" thickTop="1" x14ac:dyDescent="0.35">
      <c r="A117" s="69">
        <f>A105+1</f>
        <v>2033</v>
      </c>
      <c r="B117" s="10">
        <v>1</v>
      </c>
      <c r="C117" s="42">
        <f>'2'!E196</f>
        <v>3</v>
      </c>
      <c r="D117" s="13">
        <f>'2'!I196*$K$2</f>
        <v>2269.4031166666668</v>
      </c>
      <c r="E117" s="22">
        <f>IF('2'!S196=0,"provisoire",'2'!S196)</f>
        <v>2</v>
      </c>
      <c r="F117" s="38">
        <f>'2'!X196*$K$2</f>
        <v>2613.9979499999999</v>
      </c>
      <c r="G117" s="41">
        <f t="shared" si="1"/>
        <v>344.5948333333331</v>
      </c>
      <c r="I117" s="5"/>
      <c r="K117" s="8"/>
    </row>
    <row r="118" spans="1:11" x14ac:dyDescent="0.35">
      <c r="A118" s="70"/>
      <c r="B118" s="14">
        <v>2</v>
      </c>
      <c r="C118" s="43">
        <f>'2'!E197</f>
        <v>3</v>
      </c>
      <c r="D118" s="17">
        <f>'2'!I197*$K$2</f>
        <v>2269.4031166666668</v>
      </c>
      <c r="E118" s="23">
        <f>IF('2'!S197=0,"provisoire",'2'!S197)</f>
        <v>2</v>
      </c>
      <c r="F118" s="39">
        <f>'2'!X197*$K$2</f>
        <v>2613.9979499999999</v>
      </c>
      <c r="G118" s="15">
        <f t="shared" si="1"/>
        <v>344.5948333333331</v>
      </c>
      <c r="I118" s="5"/>
      <c r="K118" s="8"/>
    </row>
    <row r="119" spans="1:11" x14ac:dyDescent="0.35">
      <c r="A119" s="70"/>
      <c r="B119" s="14">
        <v>3</v>
      </c>
      <c r="C119" s="43">
        <f>'2'!E198</f>
        <v>3</v>
      </c>
      <c r="D119" s="17">
        <f>'2'!I198*$K$2</f>
        <v>2493.741385714286</v>
      </c>
      <c r="E119" s="23">
        <f>IF('2'!S198=0,"provisoire",'2'!S198)</f>
        <v>2</v>
      </c>
      <c r="F119" s="39">
        <f>'2'!X198*$K$2</f>
        <v>2840.4459833333335</v>
      </c>
      <c r="G119" s="15">
        <f t="shared" si="1"/>
        <v>346.70459761904749</v>
      </c>
      <c r="I119" s="5"/>
      <c r="K119" s="8"/>
    </row>
    <row r="120" spans="1:11" x14ac:dyDescent="0.35">
      <c r="A120" s="70"/>
      <c r="B120" s="14">
        <v>4</v>
      </c>
      <c r="C120" s="43">
        <f>'2'!E199</f>
        <v>4</v>
      </c>
      <c r="D120" s="17">
        <f>'2'!I199*$K$2</f>
        <v>2486.0055833333331</v>
      </c>
      <c r="E120" s="23">
        <f>IF('2'!S199=0,"provisoire",'2'!S199)</f>
        <v>3</v>
      </c>
      <c r="F120" s="39">
        <f>'2'!X199*$K$2</f>
        <v>2840.4459833333335</v>
      </c>
      <c r="G120" s="15">
        <f t="shared" si="1"/>
        <v>354.44040000000041</v>
      </c>
      <c r="I120" s="5"/>
      <c r="K120" s="8"/>
    </row>
    <row r="121" spans="1:11" x14ac:dyDescent="0.35">
      <c r="A121" s="70"/>
      <c r="B121" s="14">
        <v>5</v>
      </c>
      <c r="C121" s="43">
        <f>'2'!E200</f>
        <v>4</v>
      </c>
      <c r="D121" s="17">
        <f>'2'!I200*$K$2</f>
        <v>2486.0055833333331</v>
      </c>
      <c r="E121" s="23">
        <f>IF('2'!S200=0,"provisoire",'2'!S200)</f>
        <v>3</v>
      </c>
      <c r="F121" s="39">
        <f>'2'!X200*$K$2</f>
        <v>2840.4459833333335</v>
      </c>
      <c r="G121" s="15">
        <f t="shared" si="1"/>
        <v>354.44040000000041</v>
      </c>
      <c r="I121" s="5"/>
      <c r="K121" s="8"/>
    </row>
    <row r="122" spans="1:11" x14ac:dyDescent="0.35">
      <c r="A122" s="70"/>
      <c r="B122" s="14">
        <v>6</v>
      </c>
      <c r="C122" s="43">
        <f>'2'!E201</f>
        <v>4</v>
      </c>
      <c r="D122" s="17">
        <f>'2'!I201*$K$2</f>
        <v>2486.0055833333331</v>
      </c>
      <c r="E122" s="23">
        <f>IF('2'!S201=0,"provisoire",'2'!S201)</f>
        <v>3</v>
      </c>
      <c r="F122" s="39">
        <f>'2'!X201*$K$2</f>
        <v>2840.4459833333335</v>
      </c>
      <c r="G122" s="15">
        <f t="shared" si="1"/>
        <v>354.44040000000041</v>
      </c>
      <c r="I122" s="5"/>
      <c r="K122" s="8"/>
    </row>
    <row r="123" spans="1:11" x14ac:dyDescent="0.35">
      <c r="A123" s="70"/>
      <c r="B123" s="14">
        <v>7</v>
      </c>
      <c r="C123" s="43">
        <f>'2'!E202</f>
        <v>4</v>
      </c>
      <c r="D123" s="17">
        <f>'2'!I202*$K$2</f>
        <v>2486.0055833333331</v>
      </c>
      <c r="E123" s="23">
        <f>IF('2'!S202=0,"provisoire",'2'!S202)</f>
        <v>3</v>
      </c>
      <c r="F123" s="39">
        <f>'2'!X202*$K$2</f>
        <v>2840.4459833333335</v>
      </c>
      <c r="G123" s="15">
        <f t="shared" si="1"/>
        <v>354.44040000000041</v>
      </c>
      <c r="I123" s="5"/>
      <c r="K123" s="8"/>
    </row>
    <row r="124" spans="1:11" x14ac:dyDescent="0.35">
      <c r="A124" s="70"/>
      <c r="B124" s="14">
        <v>8</v>
      </c>
      <c r="C124" s="43">
        <f>'2'!E203</f>
        <v>4</v>
      </c>
      <c r="D124" s="17">
        <f>'2'!I203*$K$2</f>
        <v>2486.0055833333331</v>
      </c>
      <c r="E124" s="23">
        <f>IF('2'!S203=0,"provisoire",'2'!S203)</f>
        <v>3</v>
      </c>
      <c r="F124" s="39">
        <f>'2'!X203*$K$2</f>
        <v>2840.4459833333335</v>
      </c>
      <c r="G124" s="15">
        <f t="shared" si="1"/>
        <v>354.44040000000041</v>
      </c>
      <c r="I124" s="5"/>
      <c r="K124" s="8"/>
    </row>
    <row r="125" spans="1:11" x14ac:dyDescent="0.35">
      <c r="A125" s="70"/>
      <c r="B125" s="14">
        <v>9</v>
      </c>
      <c r="C125" s="43">
        <f>'2'!E204</f>
        <v>4</v>
      </c>
      <c r="D125" s="17">
        <f>'2'!I204*$K$2</f>
        <v>2486.0055833333331</v>
      </c>
      <c r="E125" s="23">
        <f>IF('2'!S204=0,"provisoire",'2'!S204)</f>
        <v>3</v>
      </c>
      <c r="F125" s="39">
        <f>'2'!X204*$K$2</f>
        <v>2840.4459833333335</v>
      </c>
      <c r="G125" s="15">
        <f t="shared" si="1"/>
        <v>354.44040000000041</v>
      </c>
      <c r="I125" s="5"/>
      <c r="K125" s="8"/>
    </row>
    <row r="126" spans="1:11" x14ac:dyDescent="0.35">
      <c r="A126" s="70"/>
      <c r="B126" s="14">
        <v>10</v>
      </c>
      <c r="C126" s="43">
        <f>'2'!E205</f>
        <v>4</v>
      </c>
      <c r="D126" s="17">
        <f>'2'!I205*$K$2</f>
        <v>2486.0055833333331</v>
      </c>
      <c r="E126" s="23">
        <f>IF('2'!S205=0,"provisoire",'2'!S205)</f>
        <v>3</v>
      </c>
      <c r="F126" s="39">
        <f>'2'!X205*$K$2</f>
        <v>2840.4459833333335</v>
      </c>
      <c r="G126" s="15">
        <f t="shared" si="1"/>
        <v>354.44040000000041</v>
      </c>
      <c r="I126" s="5"/>
      <c r="K126" s="8"/>
    </row>
    <row r="127" spans="1:11" x14ac:dyDescent="0.35">
      <c r="A127" s="70"/>
      <c r="B127" s="14">
        <v>11</v>
      </c>
      <c r="C127" s="43">
        <f>'2'!E206</f>
        <v>4</v>
      </c>
      <c r="D127" s="17">
        <f>'2'!I206*$K$2</f>
        <v>2486.0055833333331</v>
      </c>
      <c r="E127" s="23">
        <f>IF('2'!S206=0,"provisoire",'2'!S206)</f>
        <v>3</v>
      </c>
      <c r="F127" s="39">
        <f>'2'!X206*$K$2</f>
        <v>2840.4459833333335</v>
      </c>
      <c r="G127" s="15">
        <f t="shared" si="1"/>
        <v>354.44040000000041</v>
      </c>
      <c r="I127" s="5"/>
      <c r="K127" s="8"/>
    </row>
    <row r="128" spans="1:11" ht="15" thickBot="1" x14ac:dyDescent="0.4">
      <c r="A128" s="71"/>
      <c r="B128" s="18">
        <v>12</v>
      </c>
      <c r="C128" s="44">
        <f>'2'!E207</f>
        <v>4</v>
      </c>
      <c r="D128" s="21">
        <f>'2'!I207*$K$2</f>
        <v>2486.0055833333331</v>
      </c>
      <c r="E128" s="24">
        <f>IF('2'!S207=0,"provisoire",'2'!S207)</f>
        <v>3</v>
      </c>
      <c r="F128" s="40">
        <f>'2'!X207*$K$2</f>
        <v>2840.4459833333335</v>
      </c>
      <c r="G128" s="19">
        <f t="shared" si="1"/>
        <v>354.44040000000041</v>
      </c>
      <c r="I128" s="5"/>
      <c r="K128" s="8"/>
    </row>
    <row r="129" ht="15" thickTop="1" x14ac:dyDescent="0.35"/>
  </sheetData>
  <sheetProtection algorithmName="SHA-512" hashValue="eN/GUyRXw6AFHGHyUOhW/nX7u6vqR/yGL9anEulv0BcRu9WYPhBOGnWqoA9tE1GWG+CESWrMWlc7nG8TWiKsKw==" saltValue="ntygof2EzPQtByKmVnNT7g==" spinCount="100000" sheet="1" selectLockedCells="1" selectUnlockedCells="1"/>
  <mergeCells count="16">
    <mergeCell ref="H2:I2"/>
    <mergeCell ref="A69:A80"/>
    <mergeCell ref="A81:A92"/>
    <mergeCell ref="E1:F1"/>
    <mergeCell ref="C1:D1"/>
    <mergeCell ref="H1:I1"/>
    <mergeCell ref="A1:B2"/>
    <mergeCell ref="A93:A104"/>
    <mergeCell ref="A105:A116"/>
    <mergeCell ref="A117:A128"/>
    <mergeCell ref="A3:A8"/>
    <mergeCell ref="A9:A20"/>
    <mergeCell ref="A21:A32"/>
    <mergeCell ref="A33:A44"/>
    <mergeCell ref="A45:A56"/>
    <mergeCell ref="A57:A68"/>
  </mergeCells>
  <conditionalFormatting sqref="B3:G128">
    <cfRule type="expression" dxfId="1" priority="2">
      <formula>$G3&lt;0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2E0DDF32-13EB-44B1-875A-551E8C627039}">
            <xm:f>'récapitulatif simulateur'!$M$22&lt;4</xm:f>
            <x14:dxf>
              <fill>
                <patternFill>
                  <bgColor theme="0"/>
                </patternFill>
              </fill>
            </x14:dxf>
          </x14:cfRule>
          <xm:sqref>H2:I2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D2675"/>
  <sheetViews>
    <sheetView zoomScale="85" zoomScaleNormal="85" workbookViewId="0">
      <selection sqref="A1:C1"/>
    </sheetView>
  </sheetViews>
  <sheetFormatPr baseColWidth="10" defaultColWidth="10.81640625" defaultRowHeight="14.5" x14ac:dyDescent="0.35"/>
  <cols>
    <col min="1" max="8" width="10.81640625" style="79"/>
    <col min="9" max="9" width="12.453125" style="79" customWidth="1"/>
    <col min="10" max="22" width="10.81640625" style="79"/>
    <col min="23" max="23" width="26.453125" style="79" customWidth="1"/>
    <col min="24" max="16384" width="10.81640625" style="79"/>
  </cols>
  <sheetData>
    <row r="1" spans="1:30" x14ac:dyDescent="0.35">
      <c r="A1" s="78" t="s">
        <v>29</v>
      </c>
      <c r="B1" s="78"/>
      <c r="C1" s="78"/>
      <c r="D1" s="78" t="s">
        <v>30</v>
      </c>
      <c r="E1" s="78"/>
      <c r="F1" s="78"/>
      <c r="H1" s="79" t="s">
        <v>33</v>
      </c>
      <c r="I1" s="80">
        <v>45108</v>
      </c>
      <c r="K1" s="79" t="s">
        <v>33</v>
      </c>
      <c r="L1" s="79" t="s">
        <v>32</v>
      </c>
      <c r="M1" s="79" t="s">
        <v>36</v>
      </c>
      <c r="N1" s="79" t="s">
        <v>38</v>
      </c>
      <c r="Q1" s="79" t="s">
        <v>39</v>
      </c>
      <c r="S1" s="79" t="s">
        <v>32</v>
      </c>
      <c r="U1" s="79" t="s">
        <v>38</v>
      </c>
      <c r="V1" s="79">
        <f>MAX(V2:V36)</f>
        <v>0</v>
      </c>
      <c r="W1" s="79" t="s">
        <v>4</v>
      </c>
      <c r="Y1" s="79" t="s">
        <v>7</v>
      </c>
      <c r="AA1" s="79" t="s">
        <v>45</v>
      </c>
    </row>
    <row r="2" spans="1:30" x14ac:dyDescent="0.35">
      <c r="A2" s="79" t="s">
        <v>7</v>
      </c>
      <c r="B2" s="79" t="s">
        <v>37</v>
      </c>
      <c r="C2" s="79" t="s">
        <v>32</v>
      </c>
      <c r="D2" s="79" t="s">
        <v>7</v>
      </c>
      <c r="E2" s="79" t="s">
        <v>37</v>
      </c>
      <c r="F2" s="79" t="s">
        <v>32</v>
      </c>
      <c r="I2" s="81">
        <f>I1</f>
        <v>45108</v>
      </c>
      <c r="K2" s="79">
        <f>A3</f>
        <v>110</v>
      </c>
      <c r="L2" s="79">
        <f>IF($I$3=A3,C3,0)</f>
        <v>0</v>
      </c>
      <c r="M2" s="80">
        <f>IF(L2&gt;0,EDATE($I$4,B3),0)</f>
        <v>0</v>
      </c>
      <c r="N2" s="79">
        <f>C4</f>
        <v>420</v>
      </c>
      <c r="O2" s="79">
        <f>IF(L2&gt;0,N2,0)</f>
        <v>0</v>
      </c>
      <c r="Q2" s="79">
        <v>100</v>
      </c>
      <c r="R2" s="79">
        <f>IF(L2&gt;0,Q2,0)</f>
        <v>0</v>
      </c>
      <c r="S2" s="79">
        <v>454</v>
      </c>
      <c r="T2" s="79">
        <f>IF($R$2&gt;0,S2,0)</f>
        <v>0</v>
      </c>
      <c r="U2" s="80" t="e">
        <f>EDATE($I$2-$I$6,E3)</f>
        <v>#NUM!</v>
      </c>
      <c r="V2" s="79">
        <f>IF(R2&gt;0,U2,0)</f>
        <v>0</v>
      </c>
      <c r="W2" s="79" t="s">
        <v>1</v>
      </c>
      <c r="X2" s="79" t="str">
        <f>IF($R2&gt;0,W2," ")</f>
        <v xml:space="preserve"> </v>
      </c>
      <c r="Y2" s="79">
        <v>50</v>
      </c>
      <c r="Z2" s="79">
        <f>IF(R2&gt;0,Y2,0)</f>
        <v>0</v>
      </c>
      <c r="AA2" s="79">
        <v>1</v>
      </c>
      <c r="AB2" s="79">
        <f>IF(R2&gt;0,AA2,0)</f>
        <v>0</v>
      </c>
      <c r="AC2" s="79">
        <f>F4</f>
        <v>483</v>
      </c>
      <c r="AD2" s="79">
        <f>IF(R2&gt;0,AC2,0)</f>
        <v>0</v>
      </c>
    </row>
    <row r="3" spans="1:30" x14ac:dyDescent="0.35">
      <c r="A3" s="79">
        <v>110</v>
      </c>
      <c r="B3" s="79">
        <v>12</v>
      </c>
      <c r="C3" s="79">
        <v>388</v>
      </c>
      <c r="D3" s="79">
        <v>100</v>
      </c>
      <c r="E3" s="79">
        <v>12</v>
      </c>
      <c r="F3" s="79">
        <v>454</v>
      </c>
      <c r="H3" s="79" t="s">
        <v>7</v>
      </c>
      <c r="I3" s="79">
        <f>'récapitulatif simulateur'!O22</f>
        <v>0</v>
      </c>
      <c r="K3" s="79">
        <f t="shared" ref="K3:K36" si="0">A4</f>
        <v>120</v>
      </c>
      <c r="L3" s="79">
        <f t="shared" ref="L3:L36" si="1">IF($I$3=A4,C4,0)</f>
        <v>0</v>
      </c>
      <c r="M3" s="80">
        <f t="shared" ref="M3:M36" si="2">IF(L3&gt;0,EDATE($I$4,B4),0)</f>
        <v>0</v>
      </c>
      <c r="N3" s="79">
        <f>C5</f>
        <v>461</v>
      </c>
      <c r="O3" s="79">
        <f t="shared" ref="O3:O36" si="3">IF(L3&gt;0,N3,0)</f>
        <v>0</v>
      </c>
      <c r="Q3" s="79">
        <v>101</v>
      </c>
      <c r="R3" s="79">
        <f t="shared" ref="R3:R36" si="4">IF(L3&gt;0,Q3,0)</f>
        <v>0</v>
      </c>
      <c r="S3" s="79">
        <v>483</v>
      </c>
      <c r="T3" s="79">
        <f t="shared" ref="T3:T36" si="5">IF(R3&gt;0,S3,0)</f>
        <v>0</v>
      </c>
      <c r="U3" s="80">
        <v>45474</v>
      </c>
      <c r="V3" s="79">
        <f t="shared" ref="V3:V36" si="6">IF(R3&gt;0,U3,0)</f>
        <v>0</v>
      </c>
      <c r="W3" s="79" t="s">
        <v>1</v>
      </c>
      <c r="X3" s="79" t="str">
        <f t="shared" ref="X3:X36" si="7">IF($R3&gt;0,W3," ")</f>
        <v xml:space="preserve"> </v>
      </c>
      <c r="Y3" s="79">
        <v>1</v>
      </c>
      <c r="Z3" s="79">
        <f t="shared" ref="Z3:Z36" si="8">IF(R3&gt;0,Y3,0)</f>
        <v>0</v>
      </c>
      <c r="AA3" s="79">
        <f t="shared" ref="AA3:AA20" si="9">Y3+1</f>
        <v>2</v>
      </c>
      <c r="AB3" s="79">
        <f t="shared" ref="AB3:AB36" si="10">IF(R3&gt;0,AA3,0)</f>
        <v>0</v>
      </c>
      <c r="AC3" s="79">
        <f>F5</f>
        <v>531</v>
      </c>
      <c r="AD3" s="79">
        <f t="shared" ref="AD3:AD36" si="11">IF(R3&gt;0,AC3,0)</f>
        <v>0</v>
      </c>
    </row>
    <row r="4" spans="1:30" x14ac:dyDescent="0.35">
      <c r="A4" s="79">
        <v>120</v>
      </c>
      <c r="B4" s="79">
        <v>12</v>
      </c>
      <c r="C4" s="79">
        <v>420</v>
      </c>
      <c r="D4" s="79">
        <v>101</v>
      </c>
      <c r="E4" s="79">
        <v>12</v>
      </c>
      <c r="F4" s="79">
        <v>483</v>
      </c>
      <c r="H4" s="79" t="s">
        <v>35</v>
      </c>
      <c r="I4" s="80" t="e">
        <f>I15</f>
        <v>#NUM!</v>
      </c>
      <c r="K4" s="79">
        <f t="shared" si="0"/>
        <v>130</v>
      </c>
      <c r="L4" s="79">
        <f t="shared" si="1"/>
        <v>0</v>
      </c>
      <c r="M4" s="80">
        <f t="shared" si="2"/>
        <v>0</v>
      </c>
      <c r="N4" s="79">
        <f t="shared" ref="N4:N19" si="12">C6</f>
        <v>505</v>
      </c>
      <c r="O4" s="79">
        <f t="shared" si="3"/>
        <v>0</v>
      </c>
      <c r="Q4" s="79">
        <v>101</v>
      </c>
      <c r="R4" s="79">
        <f t="shared" si="4"/>
        <v>0</v>
      </c>
      <c r="S4" s="79">
        <v>483</v>
      </c>
      <c r="T4" s="79">
        <f t="shared" si="5"/>
        <v>0</v>
      </c>
      <c r="U4" s="80" t="e">
        <f>EDATE($I$2-$I$6,E5)</f>
        <v>#NUM!</v>
      </c>
      <c r="V4" s="79">
        <f t="shared" si="6"/>
        <v>0</v>
      </c>
      <c r="W4" s="79" t="s">
        <v>1</v>
      </c>
      <c r="X4" s="79" t="str">
        <f t="shared" si="7"/>
        <v xml:space="preserve"> </v>
      </c>
      <c r="Y4" s="79">
        <v>1</v>
      </c>
      <c r="Z4" s="79">
        <f t="shared" si="8"/>
        <v>0</v>
      </c>
      <c r="AA4" s="79">
        <f t="shared" si="9"/>
        <v>2</v>
      </c>
      <c r="AB4" s="79">
        <f t="shared" si="10"/>
        <v>0</v>
      </c>
      <c r="AC4" s="79">
        <f>F5</f>
        <v>531</v>
      </c>
      <c r="AD4" s="79">
        <f t="shared" si="11"/>
        <v>0</v>
      </c>
    </row>
    <row r="5" spans="1:30" x14ac:dyDescent="0.35">
      <c r="A5" s="79">
        <v>130</v>
      </c>
      <c r="B5" s="79">
        <v>12</v>
      </c>
      <c r="C5" s="79">
        <v>461</v>
      </c>
      <c r="D5" s="79">
        <v>102</v>
      </c>
      <c r="E5" s="79">
        <v>12</v>
      </c>
      <c r="F5" s="79">
        <v>531</v>
      </c>
      <c r="I5" s="81" t="e">
        <f>I4</f>
        <v>#NUM!</v>
      </c>
      <c r="K5" s="79">
        <f t="shared" si="0"/>
        <v>140</v>
      </c>
      <c r="L5" s="79">
        <f t="shared" si="1"/>
        <v>0</v>
      </c>
      <c r="M5" s="80">
        <f t="shared" si="2"/>
        <v>0</v>
      </c>
      <c r="N5" s="79">
        <f t="shared" si="12"/>
        <v>555</v>
      </c>
      <c r="O5" s="79">
        <f t="shared" si="3"/>
        <v>0</v>
      </c>
      <c r="Q5" s="79">
        <v>102</v>
      </c>
      <c r="R5" s="79">
        <f t="shared" si="4"/>
        <v>0</v>
      </c>
      <c r="S5" s="79">
        <v>531</v>
      </c>
      <c r="T5" s="79">
        <f t="shared" si="5"/>
        <v>0</v>
      </c>
      <c r="U5" s="80" t="e">
        <f>EDATE($I$2-$I$6,E6)</f>
        <v>#NUM!</v>
      </c>
      <c r="V5" s="79">
        <f t="shared" si="6"/>
        <v>0</v>
      </c>
      <c r="W5" s="79" t="s">
        <v>1</v>
      </c>
      <c r="X5" s="79" t="str">
        <f t="shared" si="7"/>
        <v xml:space="preserve"> </v>
      </c>
      <c r="Y5" s="79">
        <v>2</v>
      </c>
      <c r="Z5" s="79">
        <f t="shared" si="8"/>
        <v>0</v>
      </c>
      <c r="AA5" s="79">
        <f t="shared" si="9"/>
        <v>3</v>
      </c>
      <c r="AB5" s="79">
        <f t="shared" si="10"/>
        <v>0</v>
      </c>
      <c r="AC5" s="79">
        <f>F6</f>
        <v>577</v>
      </c>
      <c r="AD5" s="79">
        <f t="shared" si="11"/>
        <v>0</v>
      </c>
    </row>
    <row r="6" spans="1:30" x14ac:dyDescent="0.35">
      <c r="A6" s="79">
        <v>140</v>
      </c>
      <c r="B6" s="79">
        <v>12</v>
      </c>
      <c r="C6" s="79">
        <v>505</v>
      </c>
      <c r="D6" s="79">
        <v>103</v>
      </c>
      <c r="E6" s="79">
        <v>12</v>
      </c>
      <c r="F6" s="79">
        <v>577</v>
      </c>
      <c r="H6" s="79" t="s">
        <v>35</v>
      </c>
      <c r="I6" s="79" t="e">
        <f>I2-I5</f>
        <v>#NUM!</v>
      </c>
      <c r="K6" s="79">
        <f t="shared" si="0"/>
        <v>150</v>
      </c>
      <c r="L6" s="79">
        <f t="shared" si="1"/>
        <v>0</v>
      </c>
      <c r="M6" s="80">
        <f t="shared" si="2"/>
        <v>0</v>
      </c>
      <c r="N6" s="79">
        <f t="shared" si="12"/>
        <v>591</v>
      </c>
      <c r="O6" s="79">
        <f t="shared" si="3"/>
        <v>0</v>
      </c>
      <c r="Q6" s="79">
        <v>103</v>
      </c>
      <c r="R6" s="79">
        <f t="shared" si="4"/>
        <v>0</v>
      </c>
      <c r="S6" s="79">
        <v>577</v>
      </c>
      <c r="T6" s="79">
        <f t="shared" si="5"/>
        <v>0</v>
      </c>
      <c r="U6" s="80" t="e">
        <f>EDATE($I$2-($I$6/2),E7)</f>
        <v>#NUM!</v>
      </c>
      <c r="V6" s="79">
        <f t="shared" si="6"/>
        <v>0</v>
      </c>
      <c r="W6" s="79" t="s">
        <v>1</v>
      </c>
      <c r="X6" s="79" t="str">
        <f t="shared" si="7"/>
        <v xml:space="preserve"> </v>
      </c>
      <c r="Y6" s="79">
        <v>3</v>
      </c>
      <c r="Z6" s="79">
        <f t="shared" si="8"/>
        <v>0</v>
      </c>
      <c r="AA6" s="79">
        <f t="shared" si="9"/>
        <v>4</v>
      </c>
      <c r="AB6" s="79">
        <f t="shared" si="10"/>
        <v>0</v>
      </c>
      <c r="AC6" s="79">
        <f>F7</f>
        <v>621</v>
      </c>
      <c r="AD6" s="79">
        <f t="shared" si="11"/>
        <v>0</v>
      </c>
    </row>
    <row r="7" spans="1:30" x14ac:dyDescent="0.35">
      <c r="A7" s="79">
        <v>150</v>
      </c>
      <c r="B7" s="79">
        <v>24</v>
      </c>
      <c r="C7" s="79">
        <v>555</v>
      </c>
      <c r="D7" s="79">
        <v>104</v>
      </c>
      <c r="E7" s="79">
        <v>12</v>
      </c>
      <c r="F7" s="79">
        <v>621</v>
      </c>
      <c r="H7" s="79" t="s">
        <v>38</v>
      </c>
      <c r="I7" s="80">
        <f>MAX(M2:M36)</f>
        <v>0</v>
      </c>
      <c r="K7" s="79">
        <f t="shared" si="0"/>
        <v>160</v>
      </c>
      <c r="L7" s="79">
        <f t="shared" si="1"/>
        <v>0</v>
      </c>
      <c r="M7" s="80">
        <f t="shared" si="2"/>
        <v>0</v>
      </c>
      <c r="N7" s="79">
        <f t="shared" si="12"/>
        <v>628</v>
      </c>
      <c r="O7" s="79">
        <f t="shared" si="3"/>
        <v>0</v>
      </c>
      <c r="Q7" s="79">
        <v>104</v>
      </c>
      <c r="R7" s="79">
        <f t="shared" si="4"/>
        <v>0</v>
      </c>
      <c r="S7" s="79">
        <v>621</v>
      </c>
      <c r="T7" s="79">
        <f t="shared" si="5"/>
        <v>0</v>
      </c>
      <c r="U7" s="80" t="e">
        <f>EDATE($I$2-$I$6/2,E8)</f>
        <v>#NUM!</v>
      </c>
      <c r="V7" s="79">
        <f t="shared" si="6"/>
        <v>0</v>
      </c>
      <c r="W7" s="79" t="s">
        <v>1</v>
      </c>
      <c r="X7" s="79" t="str">
        <f t="shared" si="7"/>
        <v xml:space="preserve"> </v>
      </c>
      <c r="Y7" s="79">
        <v>4</v>
      </c>
      <c r="Z7" s="79">
        <f t="shared" si="8"/>
        <v>0</v>
      </c>
      <c r="AA7" s="79">
        <f t="shared" si="9"/>
        <v>5</v>
      </c>
      <c r="AB7" s="79">
        <f t="shared" si="10"/>
        <v>0</v>
      </c>
      <c r="AC7" s="79">
        <f>F8</f>
        <v>663</v>
      </c>
      <c r="AD7" s="79">
        <f t="shared" si="11"/>
        <v>0</v>
      </c>
    </row>
    <row r="8" spans="1:30" x14ac:dyDescent="0.35">
      <c r="A8" s="79">
        <v>160</v>
      </c>
      <c r="B8" s="79">
        <v>24</v>
      </c>
      <c r="C8" s="79">
        <v>591</v>
      </c>
      <c r="D8" s="79">
        <v>105</v>
      </c>
      <c r="E8" s="79">
        <v>12</v>
      </c>
      <c r="F8" s="79">
        <v>663</v>
      </c>
      <c r="I8" s="79">
        <f>MAX(O2:O36)</f>
        <v>0</v>
      </c>
      <c r="K8" s="79">
        <f t="shared" si="0"/>
        <v>170</v>
      </c>
      <c r="L8" s="79">
        <f t="shared" si="1"/>
        <v>0</v>
      </c>
      <c r="M8" s="80">
        <f t="shared" si="2"/>
        <v>0</v>
      </c>
      <c r="N8" s="79">
        <f t="shared" si="12"/>
        <v>628</v>
      </c>
      <c r="O8" s="79">
        <f t="shared" si="3"/>
        <v>0</v>
      </c>
      <c r="Q8" s="79">
        <v>105</v>
      </c>
      <c r="R8" s="79">
        <f t="shared" si="4"/>
        <v>0</v>
      </c>
      <c r="S8" s="79">
        <v>663</v>
      </c>
      <c r="T8" s="79">
        <f t="shared" si="5"/>
        <v>0</v>
      </c>
      <c r="U8" s="80" t="e">
        <f>IF($I$5&lt;44013,45292,45474)</f>
        <v>#NUM!</v>
      </c>
      <c r="V8" s="79">
        <f t="shared" si="6"/>
        <v>0</v>
      </c>
      <c r="W8" s="79" t="s">
        <v>1</v>
      </c>
      <c r="X8" s="79" t="str">
        <f t="shared" si="7"/>
        <v xml:space="preserve"> </v>
      </c>
      <c r="Y8" s="79">
        <v>5</v>
      </c>
      <c r="Z8" s="79">
        <f t="shared" si="8"/>
        <v>0</v>
      </c>
      <c r="AA8" s="79">
        <f t="shared" si="9"/>
        <v>6</v>
      </c>
      <c r="AB8" s="79">
        <f t="shared" si="10"/>
        <v>0</v>
      </c>
      <c r="AC8" s="79">
        <f>F9</f>
        <v>703</v>
      </c>
      <c r="AD8" s="79">
        <f t="shared" si="11"/>
        <v>0</v>
      </c>
    </row>
    <row r="9" spans="1:30" x14ac:dyDescent="0.35">
      <c r="A9" s="79">
        <v>170</v>
      </c>
      <c r="B9" s="79">
        <v>500</v>
      </c>
      <c r="C9" s="79">
        <v>628</v>
      </c>
      <c r="D9" s="79">
        <v>106</v>
      </c>
      <c r="E9" s="79">
        <v>12</v>
      </c>
      <c r="F9" s="79">
        <v>703</v>
      </c>
      <c r="K9" s="79">
        <f t="shared" si="0"/>
        <v>210</v>
      </c>
      <c r="L9" s="79">
        <f t="shared" si="1"/>
        <v>0</v>
      </c>
      <c r="M9" s="80">
        <f t="shared" si="2"/>
        <v>0</v>
      </c>
      <c r="N9" s="79">
        <f t="shared" si="12"/>
        <v>667</v>
      </c>
      <c r="O9" s="79">
        <f t="shared" si="3"/>
        <v>0</v>
      </c>
      <c r="Q9" s="79">
        <v>201</v>
      </c>
      <c r="R9" s="79">
        <f t="shared" si="4"/>
        <v>0</v>
      </c>
      <c r="S9" s="79">
        <v>663</v>
      </c>
      <c r="T9" s="79">
        <f t="shared" si="5"/>
        <v>0</v>
      </c>
      <c r="U9" s="80" t="e">
        <f>EDATE($I$2-$I$6*1.5,E10)</f>
        <v>#NUM!</v>
      </c>
      <c r="V9" s="79">
        <f t="shared" si="6"/>
        <v>0</v>
      </c>
      <c r="W9" s="79" t="s">
        <v>41</v>
      </c>
      <c r="X9" s="79" t="str">
        <f t="shared" si="7"/>
        <v xml:space="preserve"> </v>
      </c>
      <c r="Y9" s="79">
        <f>Q9-200</f>
        <v>1</v>
      </c>
      <c r="Z9" s="79">
        <f t="shared" si="8"/>
        <v>0</v>
      </c>
      <c r="AA9" s="79">
        <f t="shared" si="9"/>
        <v>2</v>
      </c>
      <c r="AB9" s="79">
        <f t="shared" si="10"/>
        <v>0</v>
      </c>
      <c r="AC9" s="79">
        <f>F12</f>
        <v>703</v>
      </c>
      <c r="AD9" s="79">
        <f t="shared" si="11"/>
        <v>0</v>
      </c>
    </row>
    <row r="10" spans="1:30" x14ac:dyDescent="0.35">
      <c r="A10" s="79">
        <v>210</v>
      </c>
      <c r="B10" s="79">
        <v>12</v>
      </c>
      <c r="C10" s="79">
        <v>628</v>
      </c>
      <c r="D10" s="79">
        <v>107</v>
      </c>
      <c r="E10" s="79">
        <v>18</v>
      </c>
      <c r="F10" s="79">
        <v>741</v>
      </c>
      <c r="H10" s="79" t="s">
        <v>39</v>
      </c>
      <c r="I10" s="79">
        <f>MAX(R2:R36)</f>
        <v>0</v>
      </c>
      <c r="K10" s="79">
        <f t="shared" si="0"/>
        <v>220</v>
      </c>
      <c r="L10" s="79">
        <f t="shared" si="1"/>
        <v>0</v>
      </c>
      <c r="M10" s="80">
        <f t="shared" si="2"/>
        <v>0</v>
      </c>
      <c r="N10" s="79">
        <f t="shared" si="12"/>
        <v>720</v>
      </c>
      <c r="O10" s="79">
        <f t="shared" si="3"/>
        <v>0</v>
      </c>
      <c r="Q10" s="79">
        <v>202</v>
      </c>
      <c r="R10" s="79">
        <f t="shared" si="4"/>
        <v>0</v>
      </c>
      <c r="S10" s="79">
        <v>703</v>
      </c>
      <c r="T10" s="79">
        <f t="shared" si="5"/>
        <v>0</v>
      </c>
      <c r="U10" s="80" t="e">
        <f>EDATE($I$2-$I$6*1.5,E11)</f>
        <v>#NUM!</v>
      </c>
      <c r="V10" s="79">
        <f t="shared" si="6"/>
        <v>0</v>
      </c>
      <c r="W10" s="79" t="s">
        <v>41</v>
      </c>
      <c r="X10" s="79" t="str">
        <f t="shared" si="7"/>
        <v xml:space="preserve"> </v>
      </c>
      <c r="Y10" s="79">
        <f t="shared" ref="Y10:Y20" si="13">Q10-200</f>
        <v>2</v>
      </c>
      <c r="Z10" s="79">
        <f t="shared" si="8"/>
        <v>0</v>
      </c>
      <c r="AA10" s="79">
        <f t="shared" si="9"/>
        <v>3</v>
      </c>
      <c r="AB10" s="79">
        <f t="shared" si="10"/>
        <v>0</v>
      </c>
      <c r="AC10" s="79">
        <f>F13</f>
        <v>741</v>
      </c>
      <c r="AD10" s="79">
        <f t="shared" si="11"/>
        <v>0</v>
      </c>
    </row>
    <row r="11" spans="1:30" x14ac:dyDescent="0.35">
      <c r="A11" s="79">
        <v>220</v>
      </c>
      <c r="B11" s="79">
        <v>12</v>
      </c>
      <c r="C11" s="79">
        <v>667</v>
      </c>
      <c r="D11" s="79">
        <v>201</v>
      </c>
      <c r="E11" s="79">
        <v>18</v>
      </c>
      <c r="F11" s="79">
        <v>663</v>
      </c>
      <c r="K11" s="79">
        <f t="shared" si="0"/>
        <v>230</v>
      </c>
      <c r="L11" s="79">
        <f t="shared" si="1"/>
        <v>0</v>
      </c>
      <c r="M11" s="80">
        <f t="shared" si="2"/>
        <v>0</v>
      </c>
      <c r="N11" s="79">
        <f t="shared" si="12"/>
        <v>773</v>
      </c>
      <c r="O11" s="79">
        <f t="shared" si="3"/>
        <v>0</v>
      </c>
      <c r="Q11" s="79">
        <v>203</v>
      </c>
      <c r="R11" s="79">
        <f t="shared" si="4"/>
        <v>0</v>
      </c>
      <c r="S11" s="79">
        <v>741</v>
      </c>
      <c r="T11" s="79">
        <f t="shared" si="5"/>
        <v>0</v>
      </c>
      <c r="U11" s="80" t="e">
        <f>EDATE($I$2-$I$6*0.75,E12)</f>
        <v>#NUM!</v>
      </c>
      <c r="V11" s="79">
        <f t="shared" si="6"/>
        <v>0</v>
      </c>
      <c r="W11" s="79" t="s">
        <v>41</v>
      </c>
      <c r="X11" s="79" t="str">
        <f t="shared" si="7"/>
        <v xml:space="preserve"> </v>
      </c>
      <c r="Y11" s="79">
        <f t="shared" si="13"/>
        <v>3</v>
      </c>
      <c r="Z11" s="79">
        <f t="shared" si="8"/>
        <v>0</v>
      </c>
      <c r="AA11" s="79">
        <f t="shared" si="9"/>
        <v>4</v>
      </c>
      <c r="AB11" s="79">
        <f t="shared" si="10"/>
        <v>0</v>
      </c>
      <c r="AC11" s="79">
        <f>F14</f>
        <v>795</v>
      </c>
      <c r="AD11" s="79">
        <f t="shared" si="11"/>
        <v>0</v>
      </c>
    </row>
    <row r="12" spans="1:30" x14ac:dyDescent="0.35">
      <c r="A12" s="79">
        <v>230</v>
      </c>
      <c r="B12" s="79">
        <v>24</v>
      </c>
      <c r="C12" s="79">
        <v>720</v>
      </c>
      <c r="D12" s="79">
        <v>202</v>
      </c>
      <c r="E12" s="79">
        <v>18</v>
      </c>
      <c r="F12" s="79">
        <v>703</v>
      </c>
      <c r="I12" s="80">
        <v>45474</v>
      </c>
      <c r="K12" s="79">
        <f t="shared" si="0"/>
        <v>240</v>
      </c>
      <c r="L12" s="79">
        <f t="shared" si="1"/>
        <v>0</v>
      </c>
      <c r="M12" s="80">
        <f t="shared" si="2"/>
        <v>0</v>
      </c>
      <c r="N12" s="79">
        <f t="shared" si="12"/>
        <v>830</v>
      </c>
      <c r="O12" s="79">
        <f t="shared" si="3"/>
        <v>0</v>
      </c>
      <c r="Q12" s="79">
        <v>204</v>
      </c>
      <c r="R12" s="79">
        <f t="shared" si="4"/>
        <v>0</v>
      </c>
      <c r="S12" s="79">
        <v>795</v>
      </c>
      <c r="T12" s="79">
        <f t="shared" si="5"/>
        <v>0</v>
      </c>
      <c r="U12" s="80" t="e">
        <f>EDATE($I$2-$I$6*0.75,E13)</f>
        <v>#NUM!</v>
      </c>
      <c r="V12" s="79">
        <f t="shared" si="6"/>
        <v>0</v>
      </c>
      <c r="W12" s="79" t="s">
        <v>41</v>
      </c>
      <c r="X12" s="79" t="str">
        <f t="shared" si="7"/>
        <v xml:space="preserve"> </v>
      </c>
      <c r="Y12" s="79">
        <f t="shared" si="13"/>
        <v>4</v>
      </c>
      <c r="Z12" s="79">
        <f t="shared" si="8"/>
        <v>0</v>
      </c>
      <c r="AA12" s="79">
        <f t="shared" si="9"/>
        <v>5</v>
      </c>
      <c r="AB12" s="79">
        <f t="shared" si="10"/>
        <v>0</v>
      </c>
      <c r="AC12" s="79">
        <f>F15</f>
        <v>847</v>
      </c>
      <c r="AD12" s="79">
        <f t="shared" si="11"/>
        <v>0</v>
      </c>
    </row>
    <row r="13" spans="1:30" x14ac:dyDescent="0.35">
      <c r="A13" s="79">
        <v>240</v>
      </c>
      <c r="B13" s="79">
        <v>24</v>
      </c>
      <c r="C13" s="79">
        <v>773</v>
      </c>
      <c r="D13" s="79">
        <v>203</v>
      </c>
      <c r="E13" s="79">
        <v>18</v>
      </c>
      <c r="F13" s="79">
        <v>741</v>
      </c>
      <c r="I13" s="81">
        <f>I12</f>
        <v>45474</v>
      </c>
      <c r="K13" s="79">
        <f t="shared" si="0"/>
        <v>250</v>
      </c>
      <c r="L13" s="79">
        <f t="shared" si="1"/>
        <v>0</v>
      </c>
      <c r="M13" s="80">
        <f t="shared" si="2"/>
        <v>0</v>
      </c>
      <c r="N13" s="79">
        <f t="shared" si="12"/>
        <v>890</v>
      </c>
      <c r="O13" s="79">
        <f t="shared" si="3"/>
        <v>0</v>
      </c>
      <c r="Q13" s="79">
        <v>206</v>
      </c>
      <c r="R13" s="79">
        <f t="shared" si="4"/>
        <v>0</v>
      </c>
      <c r="S13" s="79">
        <v>897</v>
      </c>
      <c r="T13" s="79">
        <f t="shared" si="5"/>
        <v>0</v>
      </c>
      <c r="U13" s="80" t="e">
        <f>EDATE($I$2-$I$6/2,E14)</f>
        <v>#NUM!</v>
      </c>
      <c r="V13" s="79">
        <f t="shared" si="6"/>
        <v>0</v>
      </c>
      <c r="W13" s="79" t="s">
        <v>41</v>
      </c>
      <c r="X13" s="79" t="str">
        <f t="shared" si="7"/>
        <v xml:space="preserve"> </v>
      </c>
      <c r="Y13" s="79">
        <f t="shared" si="13"/>
        <v>6</v>
      </c>
      <c r="Z13" s="79">
        <f t="shared" si="8"/>
        <v>0</v>
      </c>
      <c r="AA13" s="79">
        <f t="shared" si="9"/>
        <v>7</v>
      </c>
      <c r="AB13" s="79">
        <f t="shared" si="10"/>
        <v>0</v>
      </c>
      <c r="AC13" s="79">
        <f>F17</f>
        <v>945</v>
      </c>
      <c r="AD13" s="79">
        <f t="shared" si="11"/>
        <v>0</v>
      </c>
    </row>
    <row r="14" spans="1:30" x14ac:dyDescent="0.35">
      <c r="A14" s="79">
        <v>250</v>
      </c>
      <c r="B14" s="79">
        <v>36</v>
      </c>
      <c r="C14" s="79">
        <v>830</v>
      </c>
      <c r="D14" s="79">
        <v>204</v>
      </c>
      <c r="E14" s="79">
        <v>18</v>
      </c>
      <c r="F14" s="79">
        <v>795</v>
      </c>
      <c r="K14" s="79">
        <f t="shared" si="0"/>
        <v>261</v>
      </c>
      <c r="L14" s="79">
        <f t="shared" si="1"/>
        <v>0</v>
      </c>
      <c r="M14" s="80">
        <f t="shared" si="2"/>
        <v>0</v>
      </c>
      <c r="N14" s="79">
        <f t="shared" si="12"/>
        <v>925</v>
      </c>
      <c r="O14" s="79">
        <f t="shared" si="3"/>
        <v>0</v>
      </c>
      <c r="Q14" s="79">
        <v>207</v>
      </c>
      <c r="R14" s="79">
        <f t="shared" si="4"/>
        <v>0</v>
      </c>
      <c r="S14" s="79">
        <v>945</v>
      </c>
      <c r="T14" s="79">
        <f t="shared" si="5"/>
        <v>0</v>
      </c>
      <c r="U14" s="80">
        <v>45474</v>
      </c>
      <c r="V14" s="79">
        <f t="shared" si="6"/>
        <v>0</v>
      </c>
      <c r="W14" s="79" t="s">
        <v>41</v>
      </c>
      <c r="X14" s="79" t="str">
        <f t="shared" si="7"/>
        <v xml:space="preserve"> </v>
      </c>
      <c r="Y14" s="79">
        <f t="shared" si="13"/>
        <v>7</v>
      </c>
      <c r="Z14" s="79">
        <f t="shared" si="8"/>
        <v>0</v>
      </c>
      <c r="AA14" s="79">
        <f t="shared" si="9"/>
        <v>8</v>
      </c>
      <c r="AB14" s="79">
        <f t="shared" si="10"/>
        <v>0</v>
      </c>
      <c r="AC14" s="79">
        <f>F18</f>
        <v>991</v>
      </c>
      <c r="AD14" s="79">
        <f t="shared" si="11"/>
        <v>0</v>
      </c>
    </row>
    <row r="15" spans="1:30" x14ac:dyDescent="0.35">
      <c r="A15" s="79">
        <v>261</v>
      </c>
      <c r="B15" s="79">
        <v>12</v>
      </c>
      <c r="C15" s="79">
        <v>890</v>
      </c>
      <c r="D15" s="79">
        <v>205</v>
      </c>
      <c r="E15" s="79">
        <v>18</v>
      </c>
      <c r="F15" s="79">
        <v>847</v>
      </c>
      <c r="I15" s="80" t="e">
        <f>IF('récapitulatif simulateur'!D7="avant 2014",41640,'récapitulatif simulateur'!S15)</f>
        <v>#NUM!</v>
      </c>
      <c r="K15" s="79">
        <f t="shared" si="0"/>
        <v>262</v>
      </c>
      <c r="L15" s="79">
        <f t="shared" si="1"/>
        <v>0</v>
      </c>
      <c r="M15" s="80">
        <f t="shared" si="2"/>
        <v>0</v>
      </c>
      <c r="N15" s="79">
        <f t="shared" si="12"/>
        <v>972</v>
      </c>
      <c r="O15" s="79">
        <f t="shared" si="3"/>
        <v>0</v>
      </c>
      <c r="Q15" s="79">
        <v>207</v>
      </c>
      <c r="R15" s="79">
        <f t="shared" si="4"/>
        <v>0</v>
      </c>
      <c r="S15" s="79">
        <v>945</v>
      </c>
      <c r="T15" s="79">
        <f t="shared" si="5"/>
        <v>0</v>
      </c>
      <c r="U15" s="80">
        <v>45292</v>
      </c>
      <c r="V15" s="79">
        <f t="shared" si="6"/>
        <v>0</v>
      </c>
      <c r="W15" s="79" t="s">
        <v>41</v>
      </c>
      <c r="X15" s="79" t="str">
        <f t="shared" si="7"/>
        <v xml:space="preserve"> </v>
      </c>
      <c r="Y15" s="79">
        <f t="shared" si="13"/>
        <v>7</v>
      </c>
      <c r="Z15" s="79">
        <f t="shared" si="8"/>
        <v>0</v>
      </c>
      <c r="AA15" s="79">
        <f t="shared" si="9"/>
        <v>8</v>
      </c>
      <c r="AB15" s="79">
        <f t="shared" si="10"/>
        <v>0</v>
      </c>
      <c r="AC15" s="79">
        <f>F18</f>
        <v>991</v>
      </c>
      <c r="AD15" s="79">
        <f t="shared" si="11"/>
        <v>0</v>
      </c>
    </row>
    <row r="16" spans="1:30" x14ac:dyDescent="0.35">
      <c r="A16" s="79">
        <v>262</v>
      </c>
      <c r="B16" s="79">
        <v>12</v>
      </c>
      <c r="C16" s="79">
        <v>925</v>
      </c>
      <c r="D16" s="79">
        <v>206</v>
      </c>
      <c r="E16" s="79">
        <v>18</v>
      </c>
      <c r="F16" s="79">
        <v>897</v>
      </c>
      <c r="I16" s="79" t="e">
        <f>DATEDIF(I4,I1,"m")</f>
        <v>#NUM!</v>
      </c>
      <c r="K16" s="79">
        <f t="shared" si="0"/>
        <v>263</v>
      </c>
      <c r="L16" s="79">
        <f t="shared" si="1"/>
        <v>0</v>
      </c>
      <c r="M16" s="80">
        <f t="shared" si="2"/>
        <v>0</v>
      </c>
      <c r="N16" s="79">
        <f t="shared" si="12"/>
        <v>1013</v>
      </c>
      <c r="O16" s="79">
        <f t="shared" si="3"/>
        <v>0</v>
      </c>
      <c r="Q16" s="79">
        <v>208</v>
      </c>
      <c r="R16" s="79">
        <f t="shared" si="4"/>
        <v>0</v>
      </c>
      <c r="S16" s="79">
        <v>991</v>
      </c>
      <c r="T16" s="79">
        <f t="shared" si="5"/>
        <v>0</v>
      </c>
      <c r="U16" s="80">
        <v>45474</v>
      </c>
      <c r="V16" s="79">
        <f t="shared" si="6"/>
        <v>0</v>
      </c>
      <c r="W16" s="79" t="s">
        <v>41</v>
      </c>
      <c r="X16" s="79" t="str">
        <f t="shared" si="7"/>
        <v xml:space="preserve"> </v>
      </c>
      <c r="Y16" s="79">
        <f t="shared" si="13"/>
        <v>8</v>
      </c>
      <c r="Z16" s="79">
        <f t="shared" si="8"/>
        <v>0</v>
      </c>
      <c r="AA16" s="79">
        <f t="shared" si="9"/>
        <v>9</v>
      </c>
      <c r="AB16" s="79">
        <f t="shared" si="10"/>
        <v>0</v>
      </c>
      <c r="AC16" s="79">
        <f>F19</f>
        <v>1035</v>
      </c>
      <c r="AD16" s="79">
        <f t="shared" si="11"/>
        <v>0</v>
      </c>
    </row>
    <row r="17" spans="1:30" x14ac:dyDescent="0.35">
      <c r="A17" s="79">
        <v>263</v>
      </c>
      <c r="B17" s="79">
        <v>12</v>
      </c>
      <c r="C17" s="79">
        <v>972</v>
      </c>
      <c r="D17" s="79">
        <v>207</v>
      </c>
      <c r="E17" s="79">
        <v>18</v>
      </c>
      <c r="F17" s="79">
        <v>945</v>
      </c>
      <c r="H17" s="79" t="s">
        <v>57</v>
      </c>
      <c r="I17" s="79" t="e">
        <f>IF(I18=1,I16-1,I16)</f>
        <v>#NUM!</v>
      </c>
      <c r="K17" s="79">
        <f>A18</f>
        <v>272</v>
      </c>
      <c r="L17" s="79">
        <f t="shared" si="1"/>
        <v>0</v>
      </c>
      <c r="M17" s="80">
        <f t="shared" si="2"/>
        <v>0</v>
      </c>
      <c r="N17" s="79">
        <f t="shared" si="12"/>
        <v>1067</v>
      </c>
      <c r="O17" s="79">
        <f t="shared" si="3"/>
        <v>0</v>
      </c>
      <c r="Q17" s="79">
        <v>209</v>
      </c>
      <c r="R17" s="79">
        <f t="shared" si="4"/>
        <v>0</v>
      </c>
      <c r="S17" s="79">
        <v>1035</v>
      </c>
      <c r="T17" s="79">
        <f t="shared" si="5"/>
        <v>0</v>
      </c>
      <c r="U17" s="80" t="e">
        <f>EDATE($I$2-$I$6*1.5,E18)</f>
        <v>#NUM!</v>
      </c>
      <c r="V17" s="79">
        <f t="shared" si="6"/>
        <v>0</v>
      </c>
      <c r="W17" s="79" t="s">
        <v>41</v>
      </c>
      <c r="X17" s="79" t="str">
        <f t="shared" si="7"/>
        <v xml:space="preserve"> </v>
      </c>
      <c r="Y17" s="79">
        <f t="shared" si="13"/>
        <v>9</v>
      </c>
      <c r="Z17" s="79">
        <f t="shared" si="8"/>
        <v>0</v>
      </c>
      <c r="AA17" s="79">
        <f t="shared" si="9"/>
        <v>10</v>
      </c>
      <c r="AB17" s="79">
        <f t="shared" si="10"/>
        <v>0</v>
      </c>
      <c r="AC17" s="79">
        <f t="shared" ref="AC17:AC20" si="14">F20</f>
        <v>1079</v>
      </c>
      <c r="AD17" s="79">
        <f t="shared" si="11"/>
        <v>0</v>
      </c>
    </row>
    <row r="18" spans="1:30" x14ac:dyDescent="0.35">
      <c r="A18" s="79">
        <v>272</v>
      </c>
      <c r="B18" s="79">
        <v>12</v>
      </c>
      <c r="C18" s="79">
        <v>1013</v>
      </c>
      <c r="D18" s="79">
        <v>208</v>
      </c>
      <c r="E18" s="79">
        <v>18</v>
      </c>
      <c r="F18" s="79">
        <v>991</v>
      </c>
      <c r="H18" s="79" t="s">
        <v>58</v>
      </c>
      <c r="I18" s="81">
        <f>'récapitulatif simulateur'!U33</f>
        <v>0</v>
      </c>
      <c r="K18" s="79">
        <f t="shared" si="0"/>
        <v>273</v>
      </c>
      <c r="L18" s="79">
        <f t="shared" si="1"/>
        <v>0</v>
      </c>
      <c r="M18" s="80">
        <f t="shared" si="2"/>
        <v>0</v>
      </c>
      <c r="N18" s="79">
        <f t="shared" si="12"/>
        <v>1095</v>
      </c>
      <c r="O18" s="79">
        <f t="shared" si="3"/>
        <v>0</v>
      </c>
      <c r="Q18" s="79">
        <v>210</v>
      </c>
      <c r="R18" s="79">
        <f t="shared" si="4"/>
        <v>0</v>
      </c>
      <c r="S18" s="79">
        <v>1079</v>
      </c>
      <c r="T18" s="79">
        <f t="shared" si="5"/>
        <v>0</v>
      </c>
      <c r="U18" s="80">
        <v>45474</v>
      </c>
      <c r="V18" s="79">
        <f t="shared" si="6"/>
        <v>0</v>
      </c>
      <c r="W18" s="79" t="s">
        <v>41</v>
      </c>
      <c r="X18" s="79" t="str">
        <f t="shared" si="7"/>
        <v xml:space="preserve"> </v>
      </c>
      <c r="Y18" s="79">
        <f t="shared" si="13"/>
        <v>10</v>
      </c>
      <c r="Z18" s="79">
        <f t="shared" si="8"/>
        <v>0</v>
      </c>
      <c r="AA18" s="79">
        <f t="shared" si="9"/>
        <v>11</v>
      </c>
      <c r="AB18" s="79">
        <f t="shared" si="10"/>
        <v>0</v>
      </c>
      <c r="AC18" s="79">
        <f t="shared" si="14"/>
        <v>1122</v>
      </c>
      <c r="AD18" s="79">
        <f t="shared" si="11"/>
        <v>0</v>
      </c>
    </row>
    <row r="19" spans="1:30" x14ac:dyDescent="0.35">
      <c r="A19" s="79">
        <v>273</v>
      </c>
      <c r="B19" s="79">
        <v>48</v>
      </c>
      <c r="C19" s="79">
        <v>1067</v>
      </c>
      <c r="D19" s="79">
        <v>209</v>
      </c>
      <c r="E19" s="79">
        <v>18</v>
      </c>
      <c r="F19" s="79">
        <v>1035</v>
      </c>
      <c r="K19" s="79">
        <f t="shared" si="0"/>
        <v>282</v>
      </c>
      <c r="L19" s="79">
        <f t="shared" si="1"/>
        <v>0</v>
      </c>
      <c r="M19" s="80">
        <f t="shared" si="2"/>
        <v>0</v>
      </c>
      <c r="N19" s="79">
        <f t="shared" si="12"/>
        <v>1124</v>
      </c>
      <c r="O19" s="79">
        <f t="shared" si="3"/>
        <v>0</v>
      </c>
      <c r="Q19" s="79">
        <v>211</v>
      </c>
      <c r="R19" s="79">
        <f t="shared" si="4"/>
        <v>0</v>
      </c>
      <c r="S19" s="79">
        <v>1122</v>
      </c>
      <c r="T19" s="79">
        <f t="shared" si="5"/>
        <v>0</v>
      </c>
      <c r="U19" s="80" t="e">
        <f>EDATE($I$2-$I$6*1.5,E20)</f>
        <v>#NUM!</v>
      </c>
      <c r="V19" s="79">
        <f t="shared" si="6"/>
        <v>0</v>
      </c>
      <c r="W19" s="79" t="s">
        <v>41</v>
      </c>
      <c r="X19" s="79" t="str">
        <f t="shared" si="7"/>
        <v xml:space="preserve"> </v>
      </c>
      <c r="Y19" s="79">
        <f t="shared" si="13"/>
        <v>11</v>
      </c>
      <c r="Z19" s="79">
        <f t="shared" si="8"/>
        <v>0</v>
      </c>
      <c r="AA19" s="79">
        <f t="shared" si="9"/>
        <v>12</v>
      </c>
      <c r="AB19" s="79">
        <f t="shared" si="10"/>
        <v>0</v>
      </c>
      <c r="AC19" s="79">
        <f t="shared" si="14"/>
        <v>1164</v>
      </c>
      <c r="AD19" s="79">
        <f t="shared" si="11"/>
        <v>0</v>
      </c>
    </row>
    <row r="20" spans="1:30" x14ac:dyDescent="0.35">
      <c r="A20" s="79">
        <v>282</v>
      </c>
      <c r="B20" s="79">
        <v>12</v>
      </c>
      <c r="C20" s="79">
        <v>1095</v>
      </c>
      <c r="D20" s="79">
        <v>210</v>
      </c>
      <c r="E20" s="79">
        <v>18</v>
      </c>
      <c r="F20" s="79">
        <v>1079</v>
      </c>
      <c r="H20" s="79" t="s">
        <v>48</v>
      </c>
      <c r="K20" s="79">
        <f t="shared" si="0"/>
        <v>283</v>
      </c>
      <c r="L20" s="79">
        <f t="shared" si="1"/>
        <v>0</v>
      </c>
      <c r="M20" s="80">
        <f t="shared" si="2"/>
        <v>0</v>
      </c>
      <c r="N20" s="79">
        <v>1124</v>
      </c>
      <c r="O20" s="79">
        <f t="shared" si="3"/>
        <v>0</v>
      </c>
      <c r="Q20" s="79">
        <v>212</v>
      </c>
      <c r="R20" s="79">
        <f t="shared" si="4"/>
        <v>0</v>
      </c>
      <c r="S20" s="79">
        <v>1164</v>
      </c>
      <c r="T20" s="79">
        <f t="shared" si="5"/>
        <v>0</v>
      </c>
      <c r="U20" s="80" t="e">
        <f>IF($I$5&lt;44013,45292,45474)</f>
        <v>#NUM!</v>
      </c>
      <c r="V20" s="79">
        <f t="shared" si="6"/>
        <v>0</v>
      </c>
      <c r="W20" s="79" t="s">
        <v>41</v>
      </c>
      <c r="X20" s="79" t="str">
        <f t="shared" si="7"/>
        <v xml:space="preserve"> </v>
      </c>
      <c r="Y20" s="79">
        <f t="shared" si="13"/>
        <v>12</v>
      </c>
      <c r="Z20" s="79">
        <f t="shared" si="8"/>
        <v>0</v>
      </c>
      <c r="AA20" s="79">
        <f t="shared" si="9"/>
        <v>13</v>
      </c>
      <c r="AB20" s="79">
        <f t="shared" si="10"/>
        <v>0</v>
      </c>
      <c r="AC20" s="79">
        <f t="shared" si="14"/>
        <v>1205</v>
      </c>
      <c r="AD20" s="79">
        <f t="shared" si="11"/>
        <v>0</v>
      </c>
    </row>
    <row r="21" spans="1:30" x14ac:dyDescent="0.35">
      <c r="A21" s="79">
        <v>283</v>
      </c>
      <c r="B21" s="79">
        <v>500</v>
      </c>
      <c r="C21" s="79">
        <v>1124</v>
      </c>
      <c r="D21" s="79">
        <v>211</v>
      </c>
      <c r="E21" s="79">
        <v>18</v>
      </c>
      <c r="F21" s="79">
        <v>1122</v>
      </c>
      <c r="H21" s="79" t="s">
        <v>49</v>
      </c>
      <c r="I21" s="79">
        <f>IF('2'!L38=0,1,0)</f>
        <v>1</v>
      </c>
      <c r="K21" s="79">
        <f t="shared" si="0"/>
        <v>310</v>
      </c>
      <c r="L21" s="79">
        <f t="shared" si="1"/>
        <v>0</v>
      </c>
      <c r="M21" s="80">
        <f t="shared" si="2"/>
        <v>0</v>
      </c>
      <c r="N21" s="79">
        <f>C23</f>
        <v>890</v>
      </c>
      <c r="O21" s="79">
        <f t="shared" si="3"/>
        <v>0</v>
      </c>
      <c r="Q21" s="79">
        <v>300</v>
      </c>
      <c r="R21" s="79">
        <f t="shared" si="4"/>
        <v>0</v>
      </c>
      <c r="S21" s="79">
        <v>897</v>
      </c>
      <c r="T21" s="79">
        <f t="shared" si="5"/>
        <v>0</v>
      </c>
      <c r="U21" s="80" t="e">
        <f>EDATE($I$2-$I$6*0.75,E22)</f>
        <v>#NUM!</v>
      </c>
      <c r="V21" s="79">
        <f t="shared" si="6"/>
        <v>0</v>
      </c>
      <c r="W21" s="79" t="s">
        <v>42</v>
      </c>
      <c r="X21" s="79" t="str">
        <f t="shared" si="7"/>
        <v xml:space="preserve"> </v>
      </c>
      <c r="Y21" s="79">
        <v>50</v>
      </c>
      <c r="Z21" s="79">
        <f t="shared" si="8"/>
        <v>0</v>
      </c>
      <c r="AA21" s="79">
        <v>1</v>
      </c>
      <c r="AB21" s="79">
        <f t="shared" si="10"/>
        <v>0</v>
      </c>
      <c r="AC21" s="79">
        <v>945</v>
      </c>
      <c r="AD21" s="79">
        <f t="shared" si="11"/>
        <v>0</v>
      </c>
    </row>
    <row r="22" spans="1:30" x14ac:dyDescent="0.35">
      <c r="A22" s="79">
        <v>310</v>
      </c>
      <c r="B22" s="79">
        <v>24</v>
      </c>
      <c r="C22" s="79">
        <v>830</v>
      </c>
      <c r="D22" s="79">
        <v>212</v>
      </c>
      <c r="E22" s="79">
        <v>18</v>
      </c>
      <c r="F22" s="79">
        <v>1164</v>
      </c>
      <c r="H22" s="79" t="s">
        <v>35</v>
      </c>
      <c r="I22" s="79">
        <f>IF(M39&lt;I2+1,1,0)</f>
        <v>1</v>
      </c>
      <c r="K22" s="79">
        <f t="shared" si="0"/>
        <v>321</v>
      </c>
      <c r="L22" s="79">
        <f t="shared" si="1"/>
        <v>0</v>
      </c>
      <c r="M22" s="80">
        <f t="shared" si="2"/>
        <v>0</v>
      </c>
      <c r="N22" s="79">
        <f t="shared" ref="N22:N28" si="15">C24</f>
        <v>925</v>
      </c>
      <c r="O22" s="79">
        <f t="shared" si="3"/>
        <v>0</v>
      </c>
      <c r="Q22" s="79">
        <v>301</v>
      </c>
      <c r="R22" s="79">
        <f t="shared" si="4"/>
        <v>0</v>
      </c>
      <c r="S22" s="79">
        <v>945</v>
      </c>
      <c r="T22" s="79">
        <f t="shared" si="5"/>
        <v>0</v>
      </c>
      <c r="U22" s="80">
        <v>45474</v>
      </c>
      <c r="V22" s="79">
        <f t="shared" si="6"/>
        <v>0</v>
      </c>
      <c r="W22" s="79" t="s">
        <v>42</v>
      </c>
      <c r="X22" s="79" t="str">
        <f t="shared" si="7"/>
        <v xml:space="preserve"> </v>
      </c>
      <c r="Y22" s="79">
        <v>1</v>
      </c>
      <c r="Z22" s="79">
        <f t="shared" si="8"/>
        <v>0</v>
      </c>
      <c r="AA22" s="79">
        <f t="shared" ref="AA22:AA31" si="16">Y22+1</f>
        <v>2</v>
      </c>
      <c r="AB22" s="79">
        <f t="shared" si="10"/>
        <v>0</v>
      </c>
      <c r="AC22" s="79">
        <v>991</v>
      </c>
      <c r="AD22" s="79">
        <f t="shared" si="11"/>
        <v>0</v>
      </c>
    </row>
    <row r="23" spans="1:30" x14ac:dyDescent="0.35">
      <c r="A23" s="79">
        <v>321</v>
      </c>
      <c r="B23" s="79">
        <v>12</v>
      </c>
      <c r="C23" s="79">
        <v>890</v>
      </c>
      <c r="D23" s="79">
        <v>213</v>
      </c>
      <c r="E23" s="79">
        <v>18</v>
      </c>
      <c r="F23" s="79">
        <v>1205</v>
      </c>
      <c r="H23" s="79" t="s">
        <v>34</v>
      </c>
      <c r="I23" s="79" t="e">
        <f>IF(I5&gt;I2,1,0)</f>
        <v>#NUM!</v>
      </c>
      <c r="K23" s="79">
        <f t="shared" si="0"/>
        <v>322</v>
      </c>
      <c r="L23" s="79">
        <f t="shared" si="1"/>
        <v>0</v>
      </c>
      <c r="M23" s="80">
        <f t="shared" si="2"/>
        <v>0</v>
      </c>
      <c r="N23" s="79">
        <f t="shared" si="15"/>
        <v>972</v>
      </c>
      <c r="O23" s="79">
        <f t="shared" si="3"/>
        <v>0</v>
      </c>
      <c r="Q23" s="79">
        <v>301</v>
      </c>
      <c r="R23" s="79">
        <f t="shared" si="4"/>
        <v>0</v>
      </c>
      <c r="S23" s="79">
        <v>945</v>
      </c>
      <c r="T23" s="79">
        <f t="shared" si="5"/>
        <v>0</v>
      </c>
      <c r="U23" s="80">
        <v>45292</v>
      </c>
      <c r="V23" s="79">
        <f t="shared" si="6"/>
        <v>0</v>
      </c>
      <c r="W23" s="79" t="s">
        <v>42</v>
      </c>
      <c r="X23" s="79" t="str">
        <f t="shared" si="7"/>
        <v xml:space="preserve"> </v>
      </c>
      <c r="Y23" s="79">
        <v>1</v>
      </c>
      <c r="Z23" s="79">
        <f t="shared" si="8"/>
        <v>0</v>
      </c>
      <c r="AA23" s="79">
        <f t="shared" si="16"/>
        <v>2</v>
      </c>
      <c r="AB23" s="79">
        <f t="shared" si="10"/>
        <v>0</v>
      </c>
      <c r="AC23" s="79">
        <v>991</v>
      </c>
      <c r="AD23" s="79">
        <f t="shared" si="11"/>
        <v>0</v>
      </c>
    </row>
    <row r="24" spans="1:30" x14ac:dyDescent="0.35">
      <c r="A24" s="79">
        <v>322</v>
      </c>
      <c r="B24" s="79">
        <v>12</v>
      </c>
      <c r="C24" s="79">
        <v>925</v>
      </c>
      <c r="D24" s="79">
        <v>300</v>
      </c>
      <c r="E24" s="79">
        <v>18</v>
      </c>
      <c r="F24" s="79">
        <v>897</v>
      </c>
      <c r="K24" s="79">
        <f t="shared" si="0"/>
        <v>323</v>
      </c>
      <c r="L24" s="79">
        <f t="shared" si="1"/>
        <v>0</v>
      </c>
      <c r="M24" s="80">
        <f t="shared" si="2"/>
        <v>0</v>
      </c>
      <c r="N24" s="79">
        <f t="shared" si="15"/>
        <v>1013</v>
      </c>
      <c r="O24" s="79">
        <f t="shared" si="3"/>
        <v>0</v>
      </c>
      <c r="Q24" s="79">
        <v>302</v>
      </c>
      <c r="R24" s="79">
        <f t="shared" si="4"/>
        <v>0</v>
      </c>
      <c r="S24" s="79">
        <v>991</v>
      </c>
      <c r="T24" s="79">
        <f t="shared" si="5"/>
        <v>0</v>
      </c>
      <c r="U24" s="80">
        <v>45474</v>
      </c>
      <c r="V24" s="79">
        <f t="shared" si="6"/>
        <v>0</v>
      </c>
      <c r="W24" s="79" t="s">
        <v>42</v>
      </c>
      <c r="X24" s="79" t="str">
        <f t="shared" si="7"/>
        <v xml:space="preserve"> </v>
      </c>
      <c r="Y24" s="79">
        <v>2</v>
      </c>
      <c r="Z24" s="79">
        <f t="shared" si="8"/>
        <v>0</v>
      </c>
      <c r="AA24" s="79">
        <f t="shared" si="16"/>
        <v>3</v>
      </c>
      <c r="AB24" s="79">
        <f t="shared" si="10"/>
        <v>0</v>
      </c>
      <c r="AC24" s="79">
        <f>F27</f>
        <v>1035</v>
      </c>
      <c r="AD24" s="79">
        <f t="shared" si="11"/>
        <v>0</v>
      </c>
    </row>
    <row r="25" spans="1:30" x14ac:dyDescent="0.35">
      <c r="A25" s="79">
        <v>323</v>
      </c>
      <c r="B25" s="79">
        <v>12</v>
      </c>
      <c r="C25" s="79">
        <v>972</v>
      </c>
      <c r="D25" s="79">
        <v>301</v>
      </c>
      <c r="E25" s="79">
        <v>18</v>
      </c>
      <c r="F25" s="79">
        <v>945</v>
      </c>
      <c r="I25" s="79" t="e">
        <f>MAX(I21:I23)</f>
        <v>#NUM!</v>
      </c>
      <c r="K25" s="79">
        <f t="shared" si="0"/>
        <v>332</v>
      </c>
      <c r="L25" s="79">
        <f t="shared" si="1"/>
        <v>0</v>
      </c>
      <c r="M25" s="80">
        <f t="shared" si="2"/>
        <v>0</v>
      </c>
      <c r="N25" s="79">
        <f t="shared" si="15"/>
        <v>1067</v>
      </c>
      <c r="O25" s="79">
        <f t="shared" si="3"/>
        <v>0</v>
      </c>
      <c r="Q25" s="79">
        <v>303</v>
      </c>
      <c r="R25" s="79">
        <f t="shared" si="4"/>
        <v>0</v>
      </c>
      <c r="S25" s="79">
        <v>1035</v>
      </c>
      <c r="T25" s="79">
        <f t="shared" si="5"/>
        <v>0</v>
      </c>
      <c r="U25" s="80" t="e">
        <f>EDATE($I$2-$I$6*1.5,E26)</f>
        <v>#NUM!</v>
      </c>
      <c r="V25" s="79">
        <f t="shared" si="6"/>
        <v>0</v>
      </c>
      <c r="W25" s="79" t="s">
        <v>42</v>
      </c>
      <c r="X25" s="79" t="str">
        <f t="shared" si="7"/>
        <v xml:space="preserve"> </v>
      </c>
      <c r="Y25" s="79">
        <v>3</v>
      </c>
      <c r="Z25" s="79">
        <f t="shared" si="8"/>
        <v>0</v>
      </c>
      <c r="AA25" s="79">
        <f t="shared" si="16"/>
        <v>4</v>
      </c>
      <c r="AB25" s="79">
        <f t="shared" si="10"/>
        <v>0</v>
      </c>
      <c r="AC25" s="79">
        <f t="shared" ref="AC25:AC28" si="17">F28</f>
        <v>1079</v>
      </c>
      <c r="AD25" s="79">
        <f t="shared" si="11"/>
        <v>0</v>
      </c>
    </row>
    <row r="26" spans="1:30" x14ac:dyDescent="0.35">
      <c r="A26" s="79">
        <v>332</v>
      </c>
      <c r="B26" s="79">
        <v>12</v>
      </c>
      <c r="C26" s="79">
        <v>1013</v>
      </c>
      <c r="D26" s="79">
        <v>302</v>
      </c>
      <c r="E26" s="79">
        <v>18</v>
      </c>
      <c r="F26" s="79">
        <v>991</v>
      </c>
      <c r="K26" s="79">
        <f t="shared" si="0"/>
        <v>333</v>
      </c>
      <c r="L26" s="79">
        <f t="shared" si="1"/>
        <v>0</v>
      </c>
      <c r="M26" s="80">
        <f t="shared" si="2"/>
        <v>0</v>
      </c>
      <c r="N26" s="79">
        <f t="shared" si="15"/>
        <v>1095</v>
      </c>
      <c r="O26" s="79">
        <f t="shared" si="3"/>
        <v>0</v>
      </c>
      <c r="Q26" s="79">
        <v>304</v>
      </c>
      <c r="R26" s="79">
        <f t="shared" si="4"/>
        <v>0</v>
      </c>
      <c r="S26" s="79">
        <v>1079</v>
      </c>
      <c r="T26" s="79">
        <f t="shared" si="5"/>
        <v>0</v>
      </c>
      <c r="U26" s="80">
        <v>45474</v>
      </c>
      <c r="V26" s="79">
        <f t="shared" si="6"/>
        <v>0</v>
      </c>
      <c r="W26" s="79" t="s">
        <v>42</v>
      </c>
      <c r="X26" s="79" t="str">
        <f t="shared" si="7"/>
        <v xml:space="preserve"> </v>
      </c>
      <c r="Y26" s="79">
        <v>4</v>
      </c>
      <c r="Z26" s="79">
        <f t="shared" si="8"/>
        <v>0</v>
      </c>
      <c r="AA26" s="79">
        <f t="shared" si="16"/>
        <v>5</v>
      </c>
      <c r="AB26" s="79">
        <f t="shared" si="10"/>
        <v>0</v>
      </c>
      <c r="AC26" s="79">
        <f t="shared" si="17"/>
        <v>1122</v>
      </c>
      <c r="AD26" s="79">
        <f t="shared" si="11"/>
        <v>0</v>
      </c>
    </row>
    <row r="27" spans="1:30" x14ac:dyDescent="0.35">
      <c r="A27" s="79">
        <v>333</v>
      </c>
      <c r="B27" s="79">
        <v>24</v>
      </c>
      <c r="C27" s="79">
        <v>1067</v>
      </c>
      <c r="D27" s="79">
        <v>303</v>
      </c>
      <c r="E27" s="79">
        <v>18</v>
      </c>
      <c r="F27" s="79">
        <v>1035</v>
      </c>
      <c r="K27" s="79">
        <f t="shared" si="0"/>
        <v>342</v>
      </c>
      <c r="L27" s="79">
        <f t="shared" si="1"/>
        <v>0</v>
      </c>
      <c r="M27" s="80">
        <f t="shared" si="2"/>
        <v>0</v>
      </c>
      <c r="N27" s="79">
        <f t="shared" si="15"/>
        <v>1124</v>
      </c>
      <c r="O27" s="79">
        <f t="shared" si="3"/>
        <v>0</v>
      </c>
      <c r="Q27" s="79">
        <v>305</v>
      </c>
      <c r="R27" s="79">
        <f t="shared" si="4"/>
        <v>0</v>
      </c>
      <c r="S27" s="79">
        <v>1122</v>
      </c>
      <c r="T27" s="79">
        <f t="shared" si="5"/>
        <v>0</v>
      </c>
      <c r="U27" s="80" t="e">
        <f>EDATE($I$2-$I$6*1.5,E28)</f>
        <v>#NUM!</v>
      </c>
      <c r="V27" s="79">
        <f t="shared" si="6"/>
        <v>0</v>
      </c>
      <c r="W27" s="79" t="s">
        <v>42</v>
      </c>
      <c r="X27" s="79" t="str">
        <f t="shared" si="7"/>
        <v xml:space="preserve"> </v>
      </c>
      <c r="Y27" s="79">
        <v>5</v>
      </c>
      <c r="Z27" s="79">
        <f t="shared" si="8"/>
        <v>0</v>
      </c>
      <c r="AA27" s="79">
        <f t="shared" si="16"/>
        <v>6</v>
      </c>
      <c r="AB27" s="79">
        <f t="shared" si="10"/>
        <v>0</v>
      </c>
      <c r="AC27" s="79">
        <f t="shared" si="17"/>
        <v>1164</v>
      </c>
      <c r="AD27" s="79">
        <f t="shared" si="11"/>
        <v>0</v>
      </c>
    </row>
    <row r="28" spans="1:30" x14ac:dyDescent="0.35">
      <c r="A28" s="79">
        <v>342</v>
      </c>
      <c r="B28" s="79">
        <v>12</v>
      </c>
      <c r="C28" s="79">
        <v>1095</v>
      </c>
      <c r="D28" s="79">
        <v>304</v>
      </c>
      <c r="E28" s="79">
        <v>18</v>
      </c>
      <c r="F28" s="79">
        <v>1079</v>
      </c>
      <c r="H28" s="79" t="s">
        <v>100</v>
      </c>
      <c r="I28" s="79">
        <f>IF(I18=1,79,80)</f>
        <v>80</v>
      </c>
      <c r="K28" s="79">
        <f t="shared" si="0"/>
        <v>343</v>
      </c>
      <c r="L28" s="79">
        <f t="shared" si="1"/>
        <v>0</v>
      </c>
      <c r="M28" s="80">
        <f t="shared" si="2"/>
        <v>0</v>
      </c>
      <c r="N28" s="79">
        <f t="shared" si="15"/>
        <v>1124</v>
      </c>
      <c r="O28" s="79">
        <f t="shared" si="3"/>
        <v>0</v>
      </c>
      <c r="Q28" s="79">
        <v>306</v>
      </c>
      <c r="R28" s="79">
        <f t="shared" si="4"/>
        <v>0</v>
      </c>
      <c r="S28" s="79">
        <v>1164</v>
      </c>
      <c r="T28" s="79">
        <f t="shared" si="5"/>
        <v>0</v>
      </c>
      <c r="U28" s="80" t="e">
        <f>IF($I$5&lt;44013,45292,45474)</f>
        <v>#NUM!</v>
      </c>
      <c r="V28" s="79">
        <f t="shared" si="6"/>
        <v>0</v>
      </c>
      <c r="W28" s="79" t="s">
        <v>42</v>
      </c>
      <c r="X28" s="79" t="str">
        <f t="shared" si="7"/>
        <v xml:space="preserve"> </v>
      </c>
      <c r="Y28" s="79">
        <v>6</v>
      </c>
      <c r="Z28" s="79">
        <f t="shared" si="8"/>
        <v>0</v>
      </c>
      <c r="AA28" s="79">
        <f t="shared" si="16"/>
        <v>7</v>
      </c>
      <c r="AB28" s="79">
        <f t="shared" si="10"/>
        <v>0</v>
      </c>
      <c r="AC28" s="79">
        <f t="shared" si="17"/>
        <v>1205</v>
      </c>
      <c r="AD28" s="79">
        <f t="shared" si="11"/>
        <v>0</v>
      </c>
    </row>
    <row r="29" spans="1:30" x14ac:dyDescent="0.35">
      <c r="A29" s="79">
        <v>343</v>
      </c>
      <c r="B29" s="79">
        <v>500</v>
      </c>
      <c r="C29" s="79">
        <v>1124</v>
      </c>
      <c r="D29" s="79">
        <v>305</v>
      </c>
      <c r="E29" s="79">
        <v>18</v>
      </c>
      <c r="F29" s="79">
        <v>1122</v>
      </c>
      <c r="H29" s="79" t="s">
        <v>101</v>
      </c>
      <c r="I29" s="79">
        <f>IF(V41=1,79,80)</f>
        <v>80</v>
      </c>
      <c r="K29" s="79">
        <f t="shared" si="0"/>
        <v>401</v>
      </c>
      <c r="L29" s="79">
        <f t="shared" si="1"/>
        <v>0</v>
      </c>
      <c r="M29" s="80">
        <f t="shared" si="2"/>
        <v>0</v>
      </c>
      <c r="N29" s="79">
        <v>1148</v>
      </c>
      <c r="O29" s="79">
        <f t="shared" si="3"/>
        <v>0</v>
      </c>
      <c r="Q29" s="79">
        <v>404</v>
      </c>
      <c r="R29" s="79">
        <f t="shared" si="4"/>
        <v>0</v>
      </c>
      <c r="S29" s="79">
        <v>1164</v>
      </c>
      <c r="T29" s="79">
        <f t="shared" si="5"/>
        <v>0</v>
      </c>
      <c r="U29" s="80">
        <v>45474</v>
      </c>
      <c r="V29" s="79">
        <f t="shared" si="6"/>
        <v>0</v>
      </c>
      <c r="W29" s="79" t="s">
        <v>43</v>
      </c>
      <c r="X29" s="79" t="str">
        <f t="shared" si="7"/>
        <v xml:space="preserve"> </v>
      </c>
      <c r="Y29" s="79">
        <v>4</v>
      </c>
      <c r="Z29" s="79">
        <f t="shared" si="8"/>
        <v>0</v>
      </c>
      <c r="AA29" s="79">
        <f t="shared" si="16"/>
        <v>5</v>
      </c>
      <c r="AB29" s="79">
        <f t="shared" si="10"/>
        <v>0</v>
      </c>
      <c r="AC29" s="79">
        <f>F33</f>
        <v>1205</v>
      </c>
      <c r="AD29" s="79">
        <f t="shared" si="11"/>
        <v>0</v>
      </c>
    </row>
    <row r="30" spans="1:30" x14ac:dyDescent="0.35">
      <c r="A30" s="79">
        <v>401</v>
      </c>
      <c r="B30" s="79">
        <v>12</v>
      </c>
      <c r="C30" s="79">
        <v>1124</v>
      </c>
      <c r="D30" s="79">
        <v>306</v>
      </c>
      <c r="E30" s="79">
        <v>18</v>
      </c>
      <c r="F30" s="79">
        <v>1164</v>
      </c>
      <c r="K30" s="79">
        <f t="shared" si="0"/>
        <v>402</v>
      </c>
      <c r="L30" s="79">
        <f t="shared" si="1"/>
        <v>0</v>
      </c>
      <c r="M30" s="80">
        <f t="shared" si="2"/>
        <v>0</v>
      </c>
      <c r="N30" s="79">
        <v>1173</v>
      </c>
      <c r="O30" s="79">
        <f t="shared" si="3"/>
        <v>0</v>
      </c>
      <c r="Q30" s="79">
        <v>404</v>
      </c>
      <c r="R30" s="79">
        <f t="shared" si="4"/>
        <v>0</v>
      </c>
      <c r="S30" s="79">
        <v>1164</v>
      </c>
      <c r="T30" s="79">
        <f t="shared" si="5"/>
        <v>0</v>
      </c>
      <c r="U30" s="80">
        <v>45292</v>
      </c>
      <c r="V30" s="79">
        <f t="shared" si="6"/>
        <v>0</v>
      </c>
      <c r="W30" s="79" t="s">
        <v>43</v>
      </c>
      <c r="X30" s="79" t="str">
        <f t="shared" si="7"/>
        <v xml:space="preserve"> </v>
      </c>
      <c r="Y30" s="79">
        <v>4</v>
      </c>
      <c r="Z30" s="79">
        <f t="shared" si="8"/>
        <v>0</v>
      </c>
      <c r="AA30" s="79">
        <f t="shared" si="16"/>
        <v>5</v>
      </c>
      <c r="AB30" s="79">
        <f t="shared" si="10"/>
        <v>0</v>
      </c>
      <c r="AC30" s="79">
        <f>F33</f>
        <v>1205</v>
      </c>
      <c r="AD30" s="79">
        <f t="shared" si="11"/>
        <v>0</v>
      </c>
    </row>
    <row r="31" spans="1:30" x14ac:dyDescent="0.35">
      <c r="A31" s="79">
        <v>402</v>
      </c>
      <c r="B31" s="79">
        <v>12</v>
      </c>
      <c r="C31" s="79">
        <v>1148</v>
      </c>
      <c r="D31" s="79">
        <v>307</v>
      </c>
      <c r="E31" s="79">
        <v>18</v>
      </c>
      <c r="F31" s="79">
        <v>1205</v>
      </c>
      <c r="K31" s="79">
        <f t="shared" si="0"/>
        <v>403</v>
      </c>
      <c r="L31" s="79">
        <f t="shared" si="1"/>
        <v>0</v>
      </c>
      <c r="M31" s="80">
        <f t="shared" si="2"/>
        <v>0</v>
      </c>
      <c r="N31" s="79">
        <v>1173</v>
      </c>
      <c r="O31" s="79">
        <f t="shared" si="3"/>
        <v>0</v>
      </c>
      <c r="Q31" s="79">
        <v>405</v>
      </c>
      <c r="R31" s="79">
        <f t="shared" si="4"/>
        <v>0</v>
      </c>
      <c r="S31" s="79">
        <v>1205</v>
      </c>
      <c r="T31" s="79">
        <f t="shared" si="5"/>
        <v>0</v>
      </c>
      <c r="U31" s="80" t="e">
        <f>IF($I$5&lt;44013,45292,45474)</f>
        <v>#NUM!</v>
      </c>
      <c r="V31" s="79">
        <f t="shared" si="6"/>
        <v>0</v>
      </c>
      <c r="W31" s="79" t="s">
        <v>43</v>
      </c>
      <c r="X31" s="79" t="str">
        <f t="shared" si="7"/>
        <v xml:space="preserve"> </v>
      </c>
      <c r="Y31" s="79">
        <v>5</v>
      </c>
      <c r="Z31" s="79">
        <f t="shared" si="8"/>
        <v>0</v>
      </c>
      <c r="AA31" s="79">
        <f t="shared" si="16"/>
        <v>6</v>
      </c>
      <c r="AB31" s="79">
        <f t="shared" si="10"/>
        <v>0</v>
      </c>
      <c r="AC31" s="79">
        <f>F34</f>
        <v>1239</v>
      </c>
      <c r="AD31" s="79">
        <f t="shared" si="11"/>
        <v>0</v>
      </c>
    </row>
    <row r="32" spans="1:30" x14ac:dyDescent="0.35">
      <c r="A32" s="79">
        <v>403</v>
      </c>
      <c r="B32" s="79">
        <v>500</v>
      </c>
      <c r="C32" s="79">
        <v>1173</v>
      </c>
      <c r="D32" s="79">
        <v>404</v>
      </c>
      <c r="E32" s="79">
        <v>18</v>
      </c>
      <c r="F32" s="79">
        <v>1164</v>
      </c>
      <c r="K32" s="79">
        <f t="shared" si="0"/>
        <v>501</v>
      </c>
      <c r="L32" s="79">
        <f t="shared" si="1"/>
        <v>0</v>
      </c>
      <c r="M32" s="80">
        <f t="shared" si="2"/>
        <v>0</v>
      </c>
      <c r="N32" s="79">
        <v>1226</v>
      </c>
      <c r="O32" s="79">
        <f t="shared" si="3"/>
        <v>0</v>
      </c>
      <c r="Q32" s="79">
        <v>500</v>
      </c>
      <c r="R32" s="79">
        <f t="shared" si="4"/>
        <v>0</v>
      </c>
      <c r="S32" s="79">
        <v>1205</v>
      </c>
      <c r="T32" s="79">
        <f t="shared" si="5"/>
        <v>0</v>
      </c>
      <c r="U32" s="80" t="e">
        <f>EDATE($I$2-$I$6*1.5,E33)</f>
        <v>#NUM!</v>
      </c>
      <c r="V32" s="79">
        <f t="shared" si="6"/>
        <v>0</v>
      </c>
      <c r="W32" s="79" t="s">
        <v>44</v>
      </c>
      <c r="X32" s="79" t="str">
        <f t="shared" si="7"/>
        <v xml:space="preserve"> </v>
      </c>
      <c r="Y32" s="79">
        <v>50</v>
      </c>
      <c r="Z32" s="79">
        <f t="shared" si="8"/>
        <v>0</v>
      </c>
      <c r="AA32" s="79">
        <v>1</v>
      </c>
      <c r="AB32" s="79">
        <f t="shared" si="10"/>
        <v>0</v>
      </c>
      <c r="AC32" s="79">
        <f>F36</f>
        <v>1243</v>
      </c>
      <c r="AD32" s="79">
        <f t="shared" si="11"/>
        <v>0</v>
      </c>
    </row>
    <row r="33" spans="1:30" x14ac:dyDescent="0.35">
      <c r="A33" s="79">
        <v>501</v>
      </c>
      <c r="B33" s="79">
        <v>12</v>
      </c>
      <c r="C33" s="79">
        <v>1173</v>
      </c>
      <c r="D33" s="79">
        <v>405</v>
      </c>
      <c r="E33" s="79">
        <v>18</v>
      </c>
      <c r="F33" s="79">
        <v>1205</v>
      </c>
      <c r="K33" s="79">
        <f t="shared" si="0"/>
        <v>502</v>
      </c>
      <c r="L33" s="79">
        <f t="shared" si="1"/>
        <v>0</v>
      </c>
      <c r="M33" s="80">
        <f t="shared" si="2"/>
        <v>0</v>
      </c>
      <c r="N33" s="79">
        <v>1279</v>
      </c>
      <c r="O33" s="79">
        <f t="shared" si="3"/>
        <v>0</v>
      </c>
      <c r="Q33" s="79">
        <v>501</v>
      </c>
      <c r="R33" s="79">
        <f t="shared" si="4"/>
        <v>0</v>
      </c>
      <c r="S33" s="79">
        <v>1243</v>
      </c>
      <c r="T33" s="79">
        <f t="shared" si="5"/>
        <v>0</v>
      </c>
      <c r="U33" s="80" t="e">
        <f>EDATE($I$2-$I$6*1.5,E34)</f>
        <v>#NUM!</v>
      </c>
      <c r="V33" s="79">
        <f t="shared" si="6"/>
        <v>0</v>
      </c>
      <c r="W33" s="79" t="s">
        <v>44</v>
      </c>
      <c r="X33" s="79" t="str">
        <f t="shared" si="7"/>
        <v xml:space="preserve"> </v>
      </c>
      <c r="Y33" s="79">
        <v>50</v>
      </c>
      <c r="Z33" s="79">
        <f t="shared" si="8"/>
        <v>0</v>
      </c>
      <c r="AA33" s="79">
        <v>1</v>
      </c>
      <c r="AB33" s="79">
        <f t="shared" si="10"/>
        <v>0</v>
      </c>
      <c r="AC33" s="79">
        <v>1279</v>
      </c>
      <c r="AD33" s="79">
        <f t="shared" si="11"/>
        <v>0</v>
      </c>
    </row>
    <row r="34" spans="1:30" x14ac:dyDescent="0.35">
      <c r="A34" s="79">
        <v>502</v>
      </c>
      <c r="B34" s="79">
        <v>12</v>
      </c>
      <c r="C34" s="79">
        <v>1226</v>
      </c>
      <c r="D34" s="79">
        <v>406</v>
      </c>
      <c r="E34" s="79">
        <v>18</v>
      </c>
      <c r="F34" s="79">
        <v>1239</v>
      </c>
      <c r="K34" s="79">
        <f t="shared" si="0"/>
        <v>503</v>
      </c>
      <c r="L34" s="79">
        <f t="shared" si="1"/>
        <v>0</v>
      </c>
      <c r="M34" s="80">
        <f t="shared" si="2"/>
        <v>0</v>
      </c>
      <c r="N34" s="79">
        <v>1279</v>
      </c>
      <c r="O34" s="79">
        <f t="shared" si="3"/>
        <v>0</v>
      </c>
      <c r="Q34" s="79">
        <v>502</v>
      </c>
      <c r="R34" s="79">
        <f t="shared" si="4"/>
        <v>0</v>
      </c>
      <c r="S34" s="79">
        <v>1312</v>
      </c>
      <c r="T34" s="79">
        <f t="shared" si="5"/>
        <v>0</v>
      </c>
      <c r="U34" s="80">
        <v>45474</v>
      </c>
      <c r="V34" s="79">
        <f t="shared" si="6"/>
        <v>0</v>
      </c>
      <c r="W34" s="79" t="s">
        <v>44</v>
      </c>
      <c r="X34" s="79" t="str">
        <f t="shared" si="7"/>
        <v xml:space="preserve"> </v>
      </c>
      <c r="Y34" s="79">
        <v>2</v>
      </c>
      <c r="Z34" s="79">
        <f t="shared" si="8"/>
        <v>0</v>
      </c>
      <c r="AA34" s="79">
        <f>Y34+1</f>
        <v>3</v>
      </c>
      <c r="AB34" s="79">
        <f t="shared" si="10"/>
        <v>0</v>
      </c>
      <c r="AC34" s="79">
        <f>F38</f>
        <v>1344</v>
      </c>
      <c r="AD34" s="79">
        <f t="shared" si="11"/>
        <v>0</v>
      </c>
    </row>
    <row r="35" spans="1:30" x14ac:dyDescent="0.35">
      <c r="A35" s="79">
        <v>503</v>
      </c>
      <c r="B35" s="79">
        <v>500</v>
      </c>
      <c r="C35" s="79">
        <v>1279</v>
      </c>
      <c r="D35" s="79">
        <v>500</v>
      </c>
      <c r="E35" s="79">
        <v>18</v>
      </c>
      <c r="F35" s="79">
        <v>1205</v>
      </c>
      <c r="K35" s="79">
        <f t="shared" si="0"/>
        <v>601</v>
      </c>
      <c r="L35" s="79">
        <f t="shared" si="1"/>
        <v>0</v>
      </c>
      <c r="M35" s="80">
        <f t="shared" si="2"/>
        <v>0</v>
      </c>
      <c r="N35" s="79">
        <v>1329</v>
      </c>
      <c r="O35" s="79">
        <f t="shared" si="3"/>
        <v>0</v>
      </c>
      <c r="Q35" s="79">
        <v>502</v>
      </c>
      <c r="R35" s="79">
        <f t="shared" si="4"/>
        <v>0</v>
      </c>
      <c r="S35" s="79">
        <v>1312</v>
      </c>
      <c r="T35" s="79">
        <f t="shared" si="5"/>
        <v>0</v>
      </c>
      <c r="U35" s="80">
        <v>45292</v>
      </c>
      <c r="V35" s="79">
        <f t="shared" si="6"/>
        <v>0</v>
      </c>
      <c r="W35" s="79" t="s">
        <v>44</v>
      </c>
      <c r="X35" s="79" t="str">
        <f t="shared" si="7"/>
        <v xml:space="preserve"> </v>
      </c>
      <c r="Y35" s="79">
        <v>2</v>
      </c>
      <c r="Z35" s="79">
        <f t="shared" si="8"/>
        <v>0</v>
      </c>
      <c r="AA35" s="79">
        <f>Y35+1</f>
        <v>3</v>
      </c>
      <c r="AB35" s="79">
        <f t="shared" si="10"/>
        <v>0</v>
      </c>
      <c r="AC35" s="79">
        <f>F38</f>
        <v>1344</v>
      </c>
      <c r="AD35" s="79">
        <f t="shared" si="11"/>
        <v>0</v>
      </c>
    </row>
    <row r="36" spans="1:30" x14ac:dyDescent="0.35">
      <c r="A36" s="79">
        <v>601</v>
      </c>
      <c r="B36" s="79">
        <v>12</v>
      </c>
      <c r="C36" s="79">
        <v>1279</v>
      </c>
      <c r="D36" s="79">
        <v>501</v>
      </c>
      <c r="E36" s="79">
        <v>18</v>
      </c>
      <c r="F36" s="79">
        <v>1243</v>
      </c>
      <c r="K36" s="79">
        <f t="shared" si="0"/>
        <v>602</v>
      </c>
      <c r="L36" s="79">
        <f t="shared" si="1"/>
        <v>0</v>
      </c>
      <c r="M36" s="80">
        <f t="shared" si="2"/>
        <v>0</v>
      </c>
      <c r="N36" s="79">
        <v>1329</v>
      </c>
      <c r="O36" s="79">
        <f t="shared" si="3"/>
        <v>0</v>
      </c>
      <c r="Q36" s="79">
        <v>504</v>
      </c>
      <c r="R36" s="79">
        <f t="shared" si="4"/>
        <v>0</v>
      </c>
      <c r="S36" s="79">
        <v>1373</v>
      </c>
      <c r="T36" s="79">
        <f t="shared" si="5"/>
        <v>0</v>
      </c>
      <c r="U36" s="80" t="e">
        <f>IF($I$5&lt;44013,45292,45474)</f>
        <v>#NUM!</v>
      </c>
      <c r="V36" s="79">
        <f t="shared" si="6"/>
        <v>0</v>
      </c>
      <c r="W36" s="79" t="s">
        <v>44</v>
      </c>
      <c r="X36" s="79" t="str">
        <f t="shared" si="7"/>
        <v xml:space="preserve"> </v>
      </c>
      <c r="Y36" s="79">
        <v>4</v>
      </c>
      <c r="Z36" s="79">
        <f t="shared" si="8"/>
        <v>0</v>
      </c>
      <c r="AA36" s="79">
        <f>Y36+1</f>
        <v>5</v>
      </c>
      <c r="AB36" s="79">
        <f t="shared" si="10"/>
        <v>0</v>
      </c>
      <c r="AC36" s="79">
        <f>F40</f>
        <v>1400</v>
      </c>
      <c r="AD36" s="79">
        <f t="shared" si="11"/>
        <v>0</v>
      </c>
    </row>
    <row r="37" spans="1:30" x14ac:dyDescent="0.35">
      <c r="A37" s="79">
        <v>602</v>
      </c>
      <c r="B37" s="79">
        <v>500</v>
      </c>
      <c r="C37" s="79">
        <v>1329</v>
      </c>
      <c r="D37" s="79">
        <v>502</v>
      </c>
      <c r="E37" s="79">
        <v>18</v>
      </c>
      <c r="F37" s="79">
        <v>1312</v>
      </c>
    </row>
    <row r="38" spans="1:30" x14ac:dyDescent="0.35">
      <c r="D38" s="79">
        <v>503</v>
      </c>
      <c r="E38" s="79">
        <v>18</v>
      </c>
      <c r="F38" s="79">
        <v>1344</v>
      </c>
      <c r="L38" s="79">
        <f>MAX(L2:L36)</f>
        <v>0</v>
      </c>
      <c r="M38" s="80">
        <f>MAX(M2:M36)</f>
        <v>0</v>
      </c>
      <c r="O38" s="79">
        <f>MAX(O2:O36)</f>
        <v>0</v>
      </c>
      <c r="T38" s="79">
        <f>MAX(T2:T36)</f>
        <v>0</v>
      </c>
      <c r="V38" s="80">
        <f>MAX(V2:V36)</f>
        <v>0</v>
      </c>
      <c r="Z38" s="79">
        <f>MAX(Z2:Z36)</f>
        <v>0</v>
      </c>
      <c r="AB38" s="79">
        <f>MAX(AB2:AB36)</f>
        <v>0</v>
      </c>
      <c r="AD38" s="79">
        <f>MAX(AD2:AD36)</f>
        <v>0</v>
      </c>
    </row>
    <row r="39" spans="1:30" x14ac:dyDescent="0.35">
      <c r="D39" s="79">
        <v>504</v>
      </c>
      <c r="E39" s="79">
        <v>18</v>
      </c>
      <c r="F39" s="79">
        <v>1373</v>
      </c>
      <c r="M39" s="81">
        <f>M38</f>
        <v>0</v>
      </c>
      <c r="V39" s="81">
        <f>V38</f>
        <v>0</v>
      </c>
    </row>
    <row r="40" spans="1:30" x14ac:dyDescent="0.35">
      <c r="D40" s="79">
        <v>505</v>
      </c>
      <c r="E40" s="79">
        <v>18</v>
      </c>
      <c r="F40" s="79">
        <v>1400</v>
      </c>
    </row>
    <row r="41" spans="1:30" x14ac:dyDescent="0.35">
      <c r="V41" s="79">
        <f>DAY(V38)</f>
        <v>0</v>
      </c>
    </row>
    <row r="42" spans="1:30" x14ac:dyDescent="0.35">
      <c r="A42" s="79" t="s">
        <v>50</v>
      </c>
      <c r="D42" s="79" t="s">
        <v>51</v>
      </c>
      <c r="P42" s="80"/>
      <c r="Q42" s="80"/>
    </row>
    <row r="43" spans="1:30" x14ac:dyDescent="0.35">
      <c r="A43" s="80">
        <v>45108</v>
      </c>
      <c r="B43" s="81">
        <f>A43</f>
        <v>45108</v>
      </c>
      <c r="C43" s="81">
        <v>31</v>
      </c>
      <c r="D43" s="79">
        <f>IF(($M$39&gt;=B43)*AND($M$39&lt;B44),5,0)</f>
        <v>0</v>
      </c>
      <c r="E43" s="79">
        <f>IF($M$39&lt;B43,0,1)</f>
        <v>0</v>
      </c>
      <c r="F43" s="79">
        <f>IF($M$39&gt;B43,0,2)</f>
        <v>2</v>
      </c>
      <c r="G43" s="79">
        <f>E43+F43+D43</f>
        <v>2</v>
      </c>
      <c r="H43" s="79">
        <f>IF(G43=1,$L$38,0)</f>
        <v>0</v>
      </c>
      <c r="I43" s="79">
        <f>IF(G43=2,$O$38,0)</f>
        <v>0</v>
      </c>
      <c r="J43" s="79">
        <f>$L$38*K43/C43+$O$38*L43/C43</f>
        <v>0</v>
      </c>
      <c r="K43" s="79">
        <f>IF(G43&gt;4,$M$39-B43,0)</f>
        <v>0</v>
      </c>
      <c r="L43" s="79">
        <f>IF(G43&gt;5,C43-K43,0)</f>
        <v>0</v>
      </c>
      <c r="M43" s="79">
        <f>MAX(H43:J43)</f>
        <v>0</v>
      </c>
    </row>
    <row r="44" spans="1:30" x14ac:dyDescent="0.35">
      <c r="A44" s="80">
        <v>45139</v>
      </c>
      <c r="B44" s="81">
        <f t="shared" ref="B44:B55" si="18">A44</f>
        <v>45139</v>
      </c>
      <c r="C44" s="81">
        <v>31</v>
      </c>
      <c r="D44" s="79">
        <f t="shared" ref="D44:D54" si="19">IF(($M$39&gt;=B44)*AND($M$39&lt;B45),5,0)</f>
        <v>0</v>
      </c>
      <c r="E44" s="79">
        <f t="shared" ref="E44:E54" si="20">IF($M$39&lt;B44,0,1)</f>
        <v>0</v>
      </c>
      <c r="F44" s="79">
        <f t="shared" ref="F44:F54" si="21">IF($M$39&gt;B44,0,2)</f>
        <v>2</v>
      </c>
      <c r="G44" s="79">
        <f t="shared" ref="G44:G54" si="22">E44+F44+D44</f>
        <v>2</v>
      </c>
      <c r="H44" s="79">
        <f t="shared" ref="H44:H54" si="23">IF(G44=1,$L$38,0)</f>
        <v>0</v>
      </c>
      <c r="I44" s="79">
        <f t="shared" ref="I44:I54" si="24">IF(G44=2,$O$38,0)</f>
        <v>0</v>
      </c>
      <c r="J44" s="79">
        <f t="shared" ref="J44:J54" si="25">$L$38*K44/C44+$O$38*L44/C44</f>
        <v>0</v>
      </c>
      <c r="K44" s="79">
        <f t="shared" ref="K44:K54" si="26">IF(G44&gt;4,$M$39-B44,0)</f>
        <v>0</v>
      </c>
      <c r="L44" s="79">
        <f t="shared" ref="L44:L54" si="27">IF(G44&gt;5,C44-K44,0)</f>
        <v>0</v>
      </c>
      <c r="M44" s="79">
        <f t="shared" ref="M44:M54" si="28">MAX(H44:J44)</f>
        <v>0</v>
      </c>
    </row>
    <row r="45" spans="1:30" x14ac:dyDescent="0.35">
      <c r="A45" s="80">
        <v>45170</v>
      </c>
      <c r="B45" s="81">
        <f t="shared" si="18"/>
        <v>45170</v>
      </c>
      <c r="C45" s="81">
        <v>30</v>
      </c>
      <c r="D45" s="79">
        <f t="shared" si="19"/>
        <v>0</v>
      </c>
      <c r="E45" s="79">
        <f t="shared" si="20"/>
        <v>0</v>
      </c>
      <c r="F45" s="79">
        <f t="shared" si="21"/>
        <v>2</v>
      </c>
      <c r="G45" s="79">
        <f t="shared" si="22"/>
        <v>2</v>
      </c>
      <c r="H45" s="79">
        <f t="shared" si="23"/>
        <v>0</v>
      </c>
      <c r="I45" s="79">
        <f t="shared" si="24"/>
        <v>0</v>
      </c>
      <c r="J45" s="79">
        <f t="shared" si="25"/>
        <v>0</v>
      </c>
      <c r="K45" s="79">
        <f t="shared" si="26"/>
        <v>0</v>
      </c>
      <c r="L45" s="79">
        <f t="shared" si="27"/>
        <v>0</v>
      </c>
      <c r="M45" s="79">
        <f t="shared" si="28"/>
        <v>0</v>
      </c>
    </row>
    <row r="46" spans="1:30" x14ac:dyDescent="0.35">
      <c r="A46" s="80">
        <v>45200</v>
      </c>
      <c r="B46" s="81">
        <f t="shared" si="18"/>
        <v>45200</v>
      </c>
      <c r="C46" s="81">
        <v>31</v>
      </c>
      <c r="D46" s="79">
        <f t="shared" si="19"/>
        <v>0</v>
      </c>
      <c r="E46" s="79">
        <f t="shared" si="20"/>
        <v>0</v>
      </c>
      <c r="F46" s="79">
        <f t="shared" si="21"/>
        <v>2</v>
      </c>
      <c r="G46" s="79">
        <f t="shared" si="22"/>
        <v>2</v>
      </c>
      <c r="H46" s="79">
        <f t="shared" si="23"/>
        <v>0</v>
      </c>
      <c r="I46" s="79">
        <f t="shared" si="24"/>
        <v>0</v>
      </c>
      <c r="J46" s="79">
        <f t="shared" si="25"/>
        <v>0</v>
      </c>
      <c r="K46" s="79">
        <f t="shared" si="26"/>
        <v>0</v>
      </c>
      <c r="L46" s="79">
        <f t="shared" si="27"/>
        <v>0</v>
      </c>
      <c r="M46" s="79">
        <f t="shared" si="28"/>
        <v>0</v>
      </c>
    </row>
    <row r="47" spans="1:30" x14ac:dyDescent="0.35">
      <c r="A47" s="80">
        <v>45231</v>
      </c>
      <c r="B47" s="81">
        <f t="shared" si="18"/>
        <v>45231</v>
      </c>
      <c r="C47" s="81">
        <v>30</v>
      </c>
      <c r="D47" s="79">
        <f t="shared" si="19"/>
        <v>0</v>
      </c>
      <c r="E47" s="79">
        <f t="shared" si="20"/>
        <v>0</v>
      </c>
      <c r="F47" s="79">
        <f t="shared" si="21"/>
        <v>2</v>
      </c>
      <c r="G47" s="79">
        <f t="shared" si="22"/>
        <v>2</v>
      </c>
      <c r="H47" s="79">
        <f t="shared" si="23"/>
        <v>0</v>
      </c>
      <c r="I47" s="79">
        <f t="shared" si="24"/>
        <v>0</v>
      </c>
      <c r="J47" s="79">
        <f t="shared" si="25"/>
        <v>0</v>
      </c>
      <c r="K47" s="79">
        <f t="shared" si="26"/>
        <v>0</v>
      </c>
      <c r="L47" s="79">
        <f t="shared" si="27"/>
        <v>0</v>
      </c>
      <c r="M47" s="79">
        <f t="shared" si="28"/>
        <v>0</v>
      </c>
    </row>
    <row r="48" spans="1:30" x14ac:dyDescent="0.35">
      <c r="A48" s="80">
        <v>45261</v>
      </c>
      <c r="B48" s="81">
        <f t="shared" si="18"/>
        <v>45261</v>
      </c>
      <c r="C48" s="81">
        <v>31</v>
      </c>
      <c r="D48" s="79">
        <f t="shared" si="19"/>
        <v>0</v>
      </c>
      <c r="E48" s="79">
        <f t="shared" si="20"/>
        <v>0</v>
      </c>
      <c r="F48" s="79">
        <f t="shared" si="21"/>
        <v>2</v>
      </c>
      <c r="G48" s="79">
        <f t="shared" si="22"/>
        <v>2</v>
      </c>
      <c r="H48" s="79">
        <f t="shared" si="23"/>
        <v>0</v>
      </c>
      <c r="I48" s="79">
        <f t="shared" si="24"/>
        <v>0</v>
      </c>
      <c r="J48" s="79">
        <f t="shared" si="25"/>
        <v>0</v>
      </c>
      <c r="K48" s="79">
        <f t="shared" si="26"/>
        <v>0</v>
      </c>
      <c r="L48" s="79">
        <f t="shared" si="27"/>
        <v>0</v>
      </c>
      <c r="M48" s="79">
        <f t="shared" si="28"/>
        <v>0</v>
      </c>
    </row>
    <row r="49" spans="1:13" x14ac:dyDescent="0.35">
      <c r="A49" s="80">
        <v>45292</v>
      </c>
      <c r="B49" s="81">
        <f t="shared" si="18"/>
        <v>45292</v>
      </c>
      <c r="C49" s="81">
        <v>31</v>
      </c>
      <c r="D49" s="79">
        <f t="shared" si="19"/>
        <v>0</v>
      </c>
      <c r="E49" s="79">
        <f t="shared" si="20"/>
        <v>0</v>
      </c>
      <c r="F49" s="79">
        <f t="shared" si="21"/>
        <v>2</v>
      </c>
      <c r="G49" s="79">
        <f t="shared" si="22"/>
        <v>2</v>
      </c>
      <c r="H49" s="79">
        <f t="shared" si="23"/>
        <v>0</v>
      </c>
      <c r="I49" s="79">
        <f t="shared" si="24"/>
        <v>0</v>
      </c>
      <c r="J49" s="79">
        <f t="shared" si="25"/>
        <v>0</v>
      </c>
      <c r="K49" s="79">
        <f t="shared" si="26"/>
        <v>0</v>
      </c>
      <c r="L49" s="79">
        <f t="shared" si="27"/>
        <v>0</v>
      </c>
      <c r="M49" s="79">
        <f t="shared" si="28"/>
        <v>0</v>
      </c>
    </row>
    <row r="50" spans="1:13" x14ac:dyDescent="0.35">
      <c r="A50" s="80">
        <v>45323</v>
      </c>
      <c r="B50" s="81">
        <f t="shared" si="18"/>
        <v>45323</v>
      </c>
      <c r="C50" s="81">
        <v>29</v>
      </c>
      <c r="D50" s="79">
        <f t="shared" si="19"/>
        <v>0</v>
      </c>
      <c r="E50" s="79">
        <f t="shared" si="20"/>
        <v>0</v>
      </c>
      <c r="F50" s="79">
        <f t="shared" si="21"/>
        <v>2</v>
      </c>
      <c r="G50" s="79">
        <f t="shared" si="22"/>
        <v>2</v>
      </c>
      <c r="H50" s="79">
        <f t="shared" si="23"/>
        <v>0</v>
      </c>
      <c r="I50" s="79">
        <f t="shared" si="24"/>
        <v>0</v>
      </c>
      <c r="J50" s="79">
        <f t="shared" si="25"/>
        <v>0</v>
      </c>
      <c r="K50" s="79">
        <f t="shared" si="26"/>
        <v>0</v>
      </c>
      <c r="L50" s="79">
        <f t="shared" si="27"/>
        <v>0</v>
      </c>
      <c r="M50" s="79">
        <f t="shared" si="28"/>
        <v>0</v>
      </c>
    </row>
    <row r="51" spans="1:13" x14ac:dyDescent="0.35">
      <c r="A51" s="80">
        <v>45352</v>
      </c>
      <c r="B51" s="81">
        <f t="shared" si="18"/>
        <v>45352</v>
      </c>
      <c r="C51" s="81">
        <v>31</v>
      </c>
      <c r="D51" s="79">
        <f t="shared" si="19"/>
        <v>0</v>
      </c>
      <c r="E51" s="79">
        <f t="shared" si="20"/>
        <v>0</v>
      </c>
      <c r="F51" s="79">
        <f t="shared" si="21"/>
        <v>2</v>
      </c>
      <c r="G51" s="79">
        <f t="shared" si="22"/>
        <v>2</v>
      </c>
      <c r="H51" s="79">
        <f t="shared" si="23"/>
        <v>0</v>
      </c>
      <c r="I51" s="79">
        <f t="shared" si="24"/>
        <v>0</v>
      </c>
      <c r="J51" s="79">
        <f t="shared" si="25"/>
        <v>0</v>
      </c>
      <c r="K51" s="79">
        <f t="shared" si="26"/>
        <v>0</v>
      </c>
      <c r="L51" s="79">
        <f t="shared" si="27"/>
        <v>0</v>
      </c>
      <c r="M51" s="79">
        <f t="shared" si="28"/>
        <v>0</v>
      </c>
    </row>
    <row r="52" spans="1:13" x14ac:dyDescent="0.35">
      <c r="A52" s="80">
        <v>45383</v>
      </c>
      <c r="B52" s="81">
        <f t="shared" si="18"/>
        <v>45383</v>
      </c>
      <c r="C52" s="81">
        <v>30</v>
      </c>
      <c r="D52" s="79">
        <f t="shared" si="19"/>
        <v>0</v>
      </c>
      <c r="E52" s="79">
        <f t="shared" si="20"/>
        <v>0</v>
      </c>
      <c r="F52" s="79">
        <f t="shared" si="21"/>
        <v>2</v>
      </c>
      <c r="G52" s="79">
        <f t="shared" si="22"/>
        <v>2</v>
      </c>
      <c r="H52" s="79">
        <f t="shared" si="23"/>
        <v>0</v>
      </c>
      <c r="I52" s="79">
        <f t="shared" si="24"/>
        <v>0</v>
      </c>
      <c r="J52" s="79">
        <f t="shared" si="25"/>
        <v>0</v>
      </c>
      <c r="K52" s="79">
        <f t="shared" si="26"/>
        <v>0</v>
      </c>
      <c r="L52" s="79">
        <f t="shared" si="27"/>
        <v>0</v>
      </c>
      <c r="M52" s="79">
        <f t="shared" si="28"/>
        <v>0</v>
      </c>
    </row>
    <row r="53" spans="1:13" x14ac:dyDescent="0.35">
      <c r="A53" s="80">
        <v>45413</v>
      </c>
      <c r="B53" s="81">
        <f t="shared" si="18"/>
        <v>45413</v>
      </c>
      <c r="C53" s="81">
        <v>31</v>
      </c>
      <c r="D53" s="79">
        <f t="shared" si="19"/>
        <v>0</v>
      </c>
      <c r="E53" s="79">
        <f t="shared" si="20"/>
        <v>0</v>
      </c>
      <c r="F53" s="79">
        <f t="shared" si="21"/>
        <v>2</v>
      </c>
      <c r="G53" s="79">
        <f t="shared" si="22"/>
        <v>2</v>
      </c>
      <c r="H53" s="79">
        <f t="shared" si="23"/>
        <v>0</v>
      </c>
      <c r="I53" s="79">
        <f t="shared" si="24"/>
        <v>0</v>
      </c>
      <c r="J53" s="79">
        <f t="shared" si="25"/>
        <v>0</v>
      </c>
      <c r="K53" s="79">
        <f t="shared" si="26"/>
        <v>0</v>
      </c>
      <c r="L53" s="79">
        <f t="shared" si="27"/>
        <v>0</v>
      </c>
      <c r="M53" s="79">
        <f t="shared" si="28"/>
        <v>0</v>
      </c>
    </row>
    <row r="54" spans="1:13" x14ac:dyDescent="0.35">
      <c r="A54" s="80">
        <v>45444</v>
      </c>
      <c r="B54" s="81">
        <f t="shared" si="18"/>
        <v>45444</v>
      </c>
      <c r="C54" s="81">
        <v>30</v>
      </c>
      <c r="D54" s="79">
        <f t="shared" si="19"/>
        <v>0</v>
      </c>
      <c r="E54" s="79">
        <f t="shared" si="20"/>
        <v>0</v>
      </c>
      <c r="F54" s="79">
        <f t="shared" si="21"/>
        <v>2</v>
      </c>
      <c r="G54" s="79">
        <f t="shared" si="22"/>
        <v>2</v>
      </c>
      <c r="H54" s="79">
        <f t="shared" si="23"/>
        <v>0</v>
      </c>
      <c r="I54" s="79">
        <f t="shared" si="24"/>
        <v>0</v>
      </c>
      <c r="J54" s="79">
        <f t="shared" si="25"/>
        <v>0</v>
      </c>
      <c r="K54" s="79">
        <f t="shared" si="26"/>
        <v>0</v>
      </c>
      <c r="L54" s="79">
        <f t="shared" si="27"/>
        <v>0</v>
      </c>
      <c r="M54" s="79">
        <f t="shared" si="28"/>
        <v>0</v>
      </c>
    </row>
    <row r="55" spans="1:13" x14ac:dyDescent="0.35">
      <c r="A55" s="80">
        <v>45474</v>
      </c>
      <c r="B55" s="81">
        <f t="shared" si="18"/>
        <v>45474</v>
      </c>
      <c r="C55" s="81"/>
    </row>
    <row r="59" spans="1:13" x14ac:dyDescent="0.35">
      <c r="A59" s="79" t="s">
        <v>50</v>
      </c>
      <c r="D59" s="79" t="s">
        <v>51</v>
      </c>
    </row>
    <row r="60" spans="1:13" x14ac:dyDescent="0.35">
      <c r="A60" s="80">
        <v>45108</v>
      </c>
      <c r="B60" s="81">
        <f>A60</f>
        <v>45108</v>
      </c>
      <c r="C60" s="81">
        <v>31</v>
      </c>
      <c r="D60" s="79">
        <f>IF(($V$39&gt;=B60)*AND($V$39&lt;B61),5,0)</f>
        <v>0</v>
      </c>
      <c r="E60" s="79">
        <f>IF($V$39&lt;B60,0,1)</f>
        <v>0</v>
      </c>
      <c r="F60" s="79">
        <f>IF($V$39&gt;B60,0,2)</f>
        <v>2</v>
      </c>
      <c r="G60" s="79">
        <f>E60+F60+D60</f>
        <v>2</v>
      </c>
      <c r="H60" s="79">
        <f>IF(G60=1,$T$38,0)</f>
        <v>0</v>
      </c>
      <c r="I60" s="79">
        <f>IF(G60=2,$AD$38,0)</f>
        <v>0</v>
      </c>
      <c r="J60" s="79">
        <f>$T$38*K60/C60+$AD$38*L60/C60</f>
        <v>0</v>
      </c>
      <c r="K60" s="79">
        <f>IF(G60&gt;4,$V$39-B60,0)</f>
        <v>0</v>
      </c>
      <c r="L60" s="79">
        <f>IF(G60&gt;5,C60-K60,0)</f>
        <v>0</v>
      </c>
      <c r="M60" s="79">
        <f>MAX(H60:J60)</f>
        <v>0</v>
      </c>
    </row>
    <row r="61" spans="1:13" x14ac:dyDescent="0.35">
      <c r="A61" s="80">
        <v>45139</v>
      </c>
      <c r="B61" s="81">
        <f t="shared" ref="B61:B72" si="29">A61</f>
        <v>45139</v>
      </c>
      <c r="C61" s="81">
        <v>31</v>
      </c>
      <c r="D61" s="79">
        <f t="shared" ref="D61:D71" si="30">IF(($V$39&gt;=B61)*AND($V$39&lt;B62),5,0)</f>
        <v>0</v>
      </c>
      <c r="E61" s="79">
        <f t="shared" ref="E61:E71" si="31">IF($V$39&lt;B61,0,1)</f>
        <v>0</v>
      </c>
      <c r="F61" s="79">
        <f t="shared" ref="F61:F71" si="32">IF($V$39&gt;B61,0,2)</f>
        <v>2</v>
      </c>
      <c r="G61" s="79">
        <f t="shared" ref="G61:G71" si="33">E61+F61+D61</f>
        <v>2</v>
      </c>
      <c r="H61" s="79">
        <f t="shared" ref="H61:H71" si="34">IF(G61=1,$T$38,0)</f>
        <v>0</v>
      </c>
      <c r="I61" s="79">
        <f t="shared" ref="I61:I71" si="35">IF(G61=2,$AD$38,0)</f>
        <v>0</v>
      </c>
      <c r="J61" s="79">
        <f t="shared" ref="J61:J71" si="36">$T$38*K61/C61+$AD$38*L61/C61</f>
        <v>0</v>
      </c>
      <c r="K61" s="79">
        <f t="shared" ref="K61:K71" si="37">IF(G61&gt;4,$V$39-B61,0)</f>
        <v>0</v>
      </c>
      <c r="L61" s="79">
        <f t="shared" ref="L61:L71" si="38">IF(G61&gt;5,C61-K61,0)</f>
        <v>0</v>
      </c>
      <c r="M61" s="79">
        <f t="shared" ref="M61:M71" si="39">MAX(H61:J61)</f>
        <v>0</v>
      </c>
    </row>
    <row r="62" spans="1:13" x14ac:dyDescent="0.35">
      <c r="A62" s="80">
        <v>45170</v>
      </c>
      <c r="B62" s="81">
        <f t="shared" si="29"/>
        <v>45170</v>
      </c>
      <c r="C62" s="81">
        <v>30</v>
      </c>
      <c r="D62" s="79">
        <f t="shared" si="30"/>
        <v>0</v>
      </c>
      <c r="E62" s="79">
        <f t="shared" si="31"/>
        <v>0</v>
      </c>
      <c r="F62" s="79">
        <f t="shared" si="32"/>
        <v>2</v>
      </c>
      <c r="G62" s="79">
        <f t="shared" si="33"/>
        <v>2</v>
      </c>
      <c r="H62" s="79">
        <f t="shared" si="34"/>
        <v>0</v>
      </c>
      <c r="I62" s="79">
        <f t="shared" si="35"/>
        <v>0</v>
      </c>
      <c r="J62" s="79">
        <f t="shared" si="36"/>
        <v>0</v>
      </c>
      <c r="K62" s="79">
        <f t="shared" si="37"/>
        <v>0</v>
      </c>
      <c r="L62" s="79">
        <f t="shared" si="38"/>
        <v>0</v>
      </c>
      <c r="M62" s="79">
        <f t="shared" si="39"/>
        <v>0</v>
      </c>
    </row>
    <row r="63" spans="1:13" x14ac:dyDescent="0.35">
      <c r="A63" s="80">
        <v>45200</v>
      </c>
      <c r="B63" s="81">
        <f t="shared" si="29"/>
        <v>45200</v>
      </c>
      <c r="C63" s="81">
        <v>31</v>
      </c>
      <c r="D63" s="79">
        <f t="shared" si="30"/>
        <v>0</v>
      </c>
      <c r="E63" s="79">
        <f t="shared" si="31"/>
        <v>0</v>
      </c>
      <c r="F63" s="79">
        <f t="shared" si="32"/>
        <v>2</v>
      </c>
      <c r="G63" s="79">
        <f t="shared" si="33"/>
        <v>2</v>
      </c>
      <c r="H63" s="79">
        <f t="shared" si="34"/>
        <v>0</v>
      </c>
      <c r="I63" s="79">
        <f t="shared" si="35"/>
        <v>0</v>
      </c>
      <c r="J63" s="79">
        <f t="shared" si="36"/>
        <v>0</v>
      </c>
      <c r="K63" s="79">
        <f t="shared" si="37"/>
        <v>0</v>
      </c>
      <c r="L63" s="79">
        <f t="shared" si="38"/>
        <v>0</v>
      </c>
      <c r="M63" s="79">
        <f t="shared" si="39"/>
        <v>0</v>
      </c>
    </row>
    <row r="64" spans="1:13" x14ac:dyDescent="0.35">
      <c r="A64" s="80">
        <v>45231</v>
      </c>
      <c r="B64" s="81">
        <f t="shared" si="29"/>
        <v>45231</v>
      </c>
      <c r="C64" s="81">
        <v>30</v>
      </c>
      <c r="D64" s="79">
        <f t="shared" si="30"/>
        <v>0</v>
      </c>
      <c r="E64" s="79">
        <f t="shared" si="31"/>
        <v>0</v>
      </c>
      <c r="F64" s="79">
        <f t="shared" si="32"/>
        <v>2</v>
      </c>
      <c r="G64" s="79">
        <f t="shared" si="33"/>
        <v>2</v>
      </c>
      <c r="H64" s="79">
        <f t="shared" si="34"/>
        <v>0</v>
      </c>
      <c r="I64" s="79">
        <f t="shared" si="35"/>
        <v>0</v>
      </c>
      <c r="J64" s="79">
        <f t="shared" si="36"/>
        <v>0</v>
      </c>
      <c r="K64" s="79">
        <f t="shared" si="37"/>
        <v>0</v>
      </c>
      <c r="L64" s="79">
        <f t="shared" si="38"/>
        <v>0</v>
      </c>
      <c r="M64" s="79">
        <f t="shared" si="39"/>
        <v>0</v>
      </c>
    </row>
    <row r="65" spans="1:28" x14ac:dyDescent="0.35">
      <c r="A65" s="80">
        <v>45261</v>
      </c>
      <c r="B65" s="81">
        <f t="shared" si="29"/>
        <v>45261</v>
      </c>
      <c r="C65" s="81">
        <v>31</v>
      </c>
      <c r="D65" s="79">
        <f t="shared" si="30"/>
        <v>0</v>
      </c>
      <c r="E65" s="79">
        <f t="shared" si="31"/>
        <v>0</v>
      </c>
      <c r="F65" s="79">
        <f t="shared" si="32"/>
        <v>2</v>
      </c>
      <c r="G65" s="79">
        <f t="shared" si="33"/>
        <v>2</v>
      </c>
      <c r="H65" s="79">
        <f t="shared" si="34"/>
        <v>0</v>
      </c>
      <c r="I65" s="79">
        <f t="shared" si="35"/>
        <v>0</v>
      </c>
      <c r="J65" s="79">
        <f t="shared" si="36"/>
        <v>0</v>
      </c>
      <c r="K65" s="79">
        <f t="shared" si="37"/>
        <v>0</v>
      </c>
      <c r="L65" s="79">
        <f t="shared" si="38"/>
        <v>0</v>
      </c>
      <c r="M65" s="79">
        <f t="shared" si="39"/>
        <v>0</v>
      </c>
      <c r="S65" s="80"/>
    </row>
    <row r="66" spans="1:28" x14ac:dyDescent="0.35">
      <c r="A66" s="80">
        <v>45292</v>
      </c>
      <c r="B66" s="81">
        <f t="shared" si="29"/>
        <v>45292</v>
      </c>
      <c r="C66" s="81">
        <v>31</v>
      </c>
      <c r="D66" s="79">
        <f t="shared" si="30"/>
        <v>0</v>
      </c>
      <c r="E66" s="79">
        <f t="shared" si="31"/>
        <v>0</v>
      </c>
      <c r="F66" s="79">
        <f t="shared" si="32"/>
        <v>2</v>
      </c>
      <c r="G66" s="79">
        <f t="shared" si="33"/>
        <v>2</v>
      </c>
      <c r="H66" s="79">
        <f t="shared" si="34"/>
        <v>0</v>
      </c>
      <c r="I66" s="79">
        <f t="shared" si="35"/>
        <v>0</v>
      </c>
      <c r="J66" s="79">
        <f t="shared" si="36"/>
        <v>0</v>
      </c>
      <c r="K66" s="79">
        <f t="shared" si="37"/>
        <v>0</v>
      </c>
      <c r="L66" s="79">
        <f t="shared" si="38"/>
        <v>0</v>
      </c>
      <c r="M66" s="79">
        <f t="shared" si="39"/>
        <v>0</v>
      </c>
      <c r="S66" s="80"/>
    </row>
    <row r="67" spans="1:28" x14ac:dyDescent="0.35">
      <c r="A67" s="80">
        <v>45323</v>
      </c>
      <c r="B67" s="81">
        <f t="shared" si="29"/>
        <v>45323</v>
      </c>
      <c r="C67" s="81">
        <v>29</v>
      </c>
      <c r="D67" s="79">
        <f t="shared" si="30"/>
        <v>0</v>
      </c>
      <c r="E67" s="79">
        <f t="shared" si="31"/>
        <v>0</v>
      </c>
      <c r="F67" s="79">
        <f t="shared" si="32"/>
        <v>2</v>
      </c>
      <c r="G67" s="79">
        <f t="shared" si="33"/>
        <v>2</v>
      </c>
      <c r="H67" s="79">
        <f t="shared" si="34"/>
        <v>0</v>
      </c>
      <c r="I67" s="79">
        <f t="shared" si="35"/>
        <v>0</v>
      </c>
      <c r="J67" s="79">
        <f t="shared" si="36"/>
        <v>0</v>
      </c>
      <c r="K67" s="79">
        <f t="shared" si="37"/>
        <v>0</v>
      </c>
      <c r="L67" s="79">
        <f t="shared" si="38"/>
        <v>0</v>
      </c>
      <c r="M67" s="79">
        <f t="shared" si="39"/>
        <v>0</v>
      </c>
    </row>
    <row r="68" spans="1:28" x14ac:dyDescent="0.35">
      <c r="A68" s="80">
        <v>45352</v>
      </c>
      <c r="B68" s="81">
        <f t="shared" si="29"/>
        <v>45352</v>
      </c>
      <c r="C68" s="81">
        <v>31</v>
      </c>
      <c r="D68" s="79">
        <f t="shared" si="30"/>
        <v>0</v>
      </c>
      <c r="E68" s="79">
        <f t="shared" si="31"/>
        <v>0</v>
      </c>
      <c r="F68" s="79">
        <f t="shared" si="32"/>
        <v>2</v>
      </c>
      <c r="G68" s="79">
        <f t="shared" si="33"/>
        <v>2</v>
      </c>
      <c r="H68" s="79">
        <f t="shared" si="34"/>
        <v>0</v>
      </c>
      <c r="I68" s="79">
        <f t="shared" si="35"/>
        <v>0</v>
      </c>
      <c r="J68" s="79">
        <f t="shared" si="36"/>
        <v>0</v>
      </c>
      <c r="K68" s="79">
        <f t="shared" si="37"/>
        <v>0</v>
      </c>
      <c r="L68" s="79">
        <f t="shared" si="38"/>
        <v>0</v>
      </c>
      <c r="M68" s="79">
        <f t="shared" si="39"/>
        <v>0</v>
      </c>
    </row>
    <row r="69" spans="1:28" x14ac:dyDescent="0.35">
      <c r="A69" s="80">
        <v>45383</v>
      </c>
      <c r="B69" s="81">
        <f t="shared" si="29"/>
        <v>45383</v>
      </c>
      <c r="C69" s="81">
        <v>30</v>
      </c>
      <c r="D69" s="79">
        <f t="shared" si="30"/>
        <v>0</v>
      </c>
      <c r="E69" s="79">
        <f t="shared" si="31"/>
        <v>0</v>
      </c>
      <c r="F69" s="79">
        <f t="shared" si="32"/>
        <v>2</v>
      </c>
      <c r="G69" s="79">
        <f t="shared" si="33"/>
        <v>2</v>
      </c>
      <c r="H69" s="79">
        <f t="shared" si="34"/>
        <v>0</v>
      </c>
      <c r="I69" s="79">
        <f t="shared" si="35"/>
        <v>0</v>
      </c>
      <c r="J69" s="79">
        <f t="shared" si="36"/>
        <v>0</v>
      </c>
      <c r="K69" s="79">
        <f t="shared" si="37"/>
        <v>0</v>
      </c>
      <c r="L69" s="79">
        <f t="shared" si="38"/>
        <v>0</v>
      </c>
      <c r="M69" s="79">
        <f t="shared" si="39"/>
        <v>0</v>
      </c>
    </row>
    <row r="70" spans="1:28" x14ac:dyDescent="0.35">
      <c r="A70" s="80">
        <v>45413</v>
      </c>
      <c r="B70" s="81">
        <f t="shared" si="29"/>
        <v>45413</v>
      </c>
      <c r="C70" s="81">
        <v>31</v>
      </c>
      <c r="D70" s="79">
        <f t="shared" si="30"/>
        <v>0</v>
      </c>
      <c r="E70" s="79">
        <f t="shared" si="31"/>
        <v>0</v>
      </c>
      <c r="F70" s="79">
        <f t="shared" si="32"/>
        <v>2</v>
      </c>
      <c r="G70" s="79">
        <f t="shared" si="33"/>
        <v>2</v>
      </c>
      <c r="H70" s="79">
        <f t="shared" si="34"/>
        <v>0</v>
      </c>
      <c r="I70" s="79">
        <f t="shared" si="35"/>
        <v>0</v>
      </c>
      <c r="J70" s="79">
        <f t="shared" si="36"/>
        <v>0</v>
      </c>
      <c r="K70" s="79">
        <f t="shared" si="37"/>
        <v>0</v>
      </c>
      <c r="L70" s="79">
        <f t="shared" si="38"/>
        <v>0</v>
      </c>
      <c r="M70" s="79">
        <f t="shared" si="39"/>
        <v>0</v>
      </c>
    </row>
    <row r="71" spans="1:28" x14ac:dyDescent="0.35">
      <c r="A71" s="80">
        <v>45444</v>
      </c>
      <c r="B71" s="81">
        <f t="shared" si="29"/>
        <v>45444</v>
      </c>
      <c r="C71" s="81">
        <v>30</v>
      </c>
      <c r="D71" s="79">
        <f t="shared" si="30"/>
        <v>0</v>
      </c>
      <c r="E71" s="79">
        <f t="shared" si="31"/>
        <v>0</v>
      </c>
      <c r="F71" s="79">
        <f t="shared" si="32"/>
        <v>2</v>
      </c>
      <c r="G71" s="79">
        <f t="shared" si="33"/>
        <v>2</v>
      </c>
      <c r="H71" s="79">
        <f t="shared" si="34"/>
        <v>0</v>
      </c>
      <c r="I71" s="79">
        <f t="shared" si="35"/>
        <v>0</v>
      </c>
      <c r="J71" s="79">
        <f t="shared" si="36"/>
        <v>0</v>
      </c>
      <c r="K71" s="79">
        <f t="shared" si="37"/>
        <v>0</v>
      </c>
      <c r="L71" s="79">
        <f t="shared" si="38"/>
        <v>0</v>
      </c>
      <c r="M71" s="79">
        <f t="shared" si="39"/>
        <v>0</v>
      </c>
    </row>
    <row r="72" spans="1:28" x14ac:dyDescent="0.35">
      <c r="A72" s="80">
        <v>45474</v>
      </c>
      <c r="B72" s="81">
        <f t="shared" si="29"/>
        <v>45474</v>
      </c>
      <c r="C72" s="81"/>
    </row>
    <row r="73" spans="1:28" x14ac:dyDescent="0.35">
      <c r="K73" s="79">
        <f>MAX(K60:K71)</f>
        <v>0</v>
      </c>
    </row>
    <row r="79" spans="1:28" x14ac:dyDescent="0.35">
      <c r="Z79" s="79" t="s">
        <v>64</v>
      </c>
    </row>
    <row r="80" spans="1:28" x14ac:dyDescent="0.35">
      <c r="A80" s="79" t="s">
        <v>7</v>
      </c>
      <c r="B80" s="79" t="s">
        <v>32</v>
      </c>
      <c r="D80" s="79" t="s">
        <v>52</v>
      </c>
      <c r="E80" s="79" t="s">
        <v>7</v>
      </c>
      <c r="F80" s="79" t="s">
        <v>53</v>
      </c>
      <c r="G80" s="79" t="s">
        <v>54</v>
      </c>
      <c r="H80" s="79" t="s">
        <v>55</v>
      </c>
      <c r="I80" s="79" t="s">
        <v>56</v>
      </c>
      <c r="J80" s="79" t="s">
        <v>33</v>
      </c>
      <c r="M80" s="79">
        <f>MAX(M81:M115)</f>
        <v>0</v>
      </c>
      <c r="O80" s="79" t="s">
        <v>4</v>
      </c>
      <c r="P80" s="79" t="s">
        <v>7</v>
      </c>
      <c r="Q80" s="79" t="s">
        <v>32</v>
      </c>
      <c r="S80" s="79" t="s">
        <v>7</v>
      </c>
      <c r="T80" s="79" t="s">
        <v>52</v>
      </c>
      <c r="U80" s="79" t="s">
        <v>53</v>
      </c>
      <c r="V80" s="79" t="s">
        <v>54</v>
      </c>
      <c r="W80" s="79" t="s">
        <v>55</v>
      </c>
      <c r="X80" s="79" t="s">
        <v>56</v>
      </c>
      <c r="Y80" s="79" t="s">
        <v>39</v>
      </c>
      <c r="Z80" s="79" t="s">
        <v>53</v>
      </c>
      <c r="AB80" s="79">
        <f>MAX(AB81:AB115)</f>
        <v>0</v>
      </c>
    </row>
    <row r="81" spans="1:28" x14ac:dyDescent="0.35">
      <c r="A81" s="82">
        <v>1</v>
      </c>
      <c r="B81" s="79">
        <v>388</v>
      </c>
      <c r="C81" s="80">
        <v>45078</v>
      </c>
      <c r="D81" s="79" t="e">
        <f t="shared" ref="D81:D112" si="40">INDEX($B$81:$B$2632,F81-80)</f>
        <v>#VALUE!</v>
      </c>
      <c r="E81" s="79" t="e">
        <f>INDEX($A$81:$A$2632,F81-I28)</f>
        <v>#VALUE!</v>
      </c>
      <c r="F81" s="79">
        <f>F82-1</f>
        <v>-1</v>
      </c>
      <c r="J81" s="79">
        <v>110</v>
      </c>
      <c r="K81" s="79">
        <v>81</v>
      </c>
      <c r="L81" s="79" t="e">
        <f>K81+$I$17</f>
        <v>#NUM!</v>
      </c>
      <c r="M81" s="81">
        <f>IF(J81=$I$3,L81,0)</f>
        <v>0</v>
      </c>
      <c r="O81" s="79" t="s">
        <v>59</v>
      </c>
      <c r="P81" s="79">
        <v>0</v>
      </c>
      <c r="Q81" s="79">
        <v>454</v>
      </c>
      <c r="R81" s="80">
        <v>45078</v>
      </c>
      <c r="S81" s="79" t="e">
        <f>INDEX($P$81:$P$1316,U81-I29)</f>
        <v>#VALUE!</v>
      </c>
      <c r="T81" s="79" t="e">
        <f t="shared" ref="T81:T112" si="41">INDEX($Q$81:$Q$1316,U81-80)</f>
        <v>#VALUE!</v>
      </c>
      <c r="U81" s="79">
        <f>U82-1</f>
        <v>-1</v>
      </c>
      <c r="Y81" s="79">
        <v>100</v>
      </c>
      <c r="Z81" s="79">
        <v>81</v>
      </c>
      <c r="AA81" s="79" t="e">
        <f>Z81+$I$17</f>
        <v>#NUM!</v>
      </c>
      <c r="AB81" s="79">
        <f t="shared" ref="AB81:AB115" si="42">IF(M81&gt;0,ROUNDUP(AA81,0),0)</f>
        <v>0</v>
      </c>
    </row>
    <row r="82" spans="1:28" x14ac:dyDescent="0.35">
      <c r="A82" s="82">
        <v>1</v>
      </c>
      <c r="B82" s="79">
        <v>388</v>
      </c>
      <c r="C82" s="80">
        <v>45108</v>
      </c>
      <c r="D82" s="79" t="e">
        <f t="shared" si="40"/>
        <v>#VALUE!</v>
      </c>
      <c r="E82" s="79" t="e">
        <f>INDEX($A$81:$A$2632,F82-I28)</f>
        <v>#VALUE!</v>
      </c>
      <c r="F82" s="79">
        <f>M80</f>
        <v>0</v>
      </c>
      <c r="G82" s="79" t="e">
        <f>IF(D83&lt;&gt;D82,0,1)</f>
        <v>#VALUE!</v>
      </c>
      <c r="H82" s="79">
        <f t="shared" ref="H82:H113" si="43">C82-C81</f>
        <v>30</v>
      </c>
      <c r="I82" s="79" t="e">
        <f>IF(G82=0,(D82*($I$18-1)/H82)+(D83*(H82+1-$I$18)/H82),D83)</f>
        <v>#VALUE!</v>
      </c>
      <c r="J82" s="79">
        <v>120</v>
      </c>
      <c r="K82" s="79">
        <v>93</v>
      </c>
      <c r="L82" s="79" t="e">
        <f t="shared" ref="L82:L115" si="44">K82+$I$17</f>
        <v>#NUM!</v>
      </c>
      <c r="M82" s="81">
        <f t="shared" ref="M82:M115" si="45">IF(J82=$I$3,L82,0)</f>
        <v>0</v>
      </c>
      <c r="O82" s="79" t="s">
        <v>59</v>
      </c>
      <c r="P82" s="79">
        <v>0</v>
      </c>
      <c r="Q82" s="79">
        <v>454</v>
      </c>
      <c r="R82" s="80">
        <v>45108</v>
      </c>
      <c r="S82" s="79" t="e">
        <f>INDEX($P$81:$P$1316,U82-I29)</f>
        <v>#VALUE!</v>
      </c>
      <c r="T82" s="79" t="e">
        <f t="shared" si="41"/>
        <v>#VALUE!</v>
      </c>
      <c r="U82" s="79">
        <f>AB80</f>
        <v>0</v>
      </c>
      <c r="V82" s="79" t="e">
        <f>IF(T83&lt;&gt;T82,0,1)</f>
        <v>#VALUE!</v>
      </c>
      <c r="W82" s="79">
        <f t="shared" ref="W82:W113" si="46">R83-R82</f>
        <v>31</v>
      </c>
      <c r="X82" s="79" t="e">
        <f>IF(V82=0,(T82*($K$73))/W82+T83*(W82-$K$73)/W82,T83)</f>
        <v>#VALUE!</v>
      </c>
      <c r="Y82" s="79">
        <v>101</v>
      </c>
      <c r="Z82" s="79">
        <v>93</v>
      </c>
      <c r="AA82" s="79">
        <v>93</v>
      </c>
      <c r="AB82" s="79">
        <f t="shared" si="42"/>
        <v>0</v>
      </c>
    </row>
    <row r="83" spans="1:28" x14ac:dyDescent="0.35">
      <c r="A83" s="82">
        <v>1</v>
      </c>
      <c r="B83" s="79">
        <v>388</v>
      </c>
      <c r="C83" s="80">
        <v>45139</v>
      </c>
      <c r="D83" s="79" t="e">
        <f t="shared" si="40"/>
        <v>#VALUE!</v>
      </c>
      <c r="E83" s="79" t="e">
        <f>INDEX($A$81:$A$2632,F83-I28)</f>
        <v>#VALUE!</v>
      </c>
      <c r="F83" s="79">
        <f>F82+1</f>
        <v>1</v>
      </c>
      <c r="G83" s="79" t="e">
        <f t="shared" ref="G83:G146" si="47">IF(D84&lt;&gt;D83,0,1)</f>
        <v>#VALUE!</v>
      </c>
      <c r="H83" s="79">
        <f t="shared" si="43"/>
        <v>31</v>
      </c>
      <c r="I83" s="79" t="e">
        <f t="shared" ref="I83:I146" si="48">IF(G83=0,(D83*($I$18-1)/H83)+(D84*(H83+1-$I$18)/H83),D84)</f>
        <v>#VALUE!</v>
      </c>
      <c r="J83" s="79">
        <v>130</v>
      </c>
      <c r="K83" s="79">
        <v>105</v>
      </c>
      <c r="L83" s="79" t="e">
        <f t="shared" si="44"/>
        <v>#NUM!</v>
      </c>
      <c r="M83" s="81">
        <f t="shared" si="45"/>
        <v>0</v>
      </c>
      <c r="O83" s="79" t="s">
        <v>59</v>
      </c>
      <c r="P83" s="79">
        <v>0</v>
      </c>
      <c r="Q83" s="79">
        <v>454</v>
      </c>
      <c r="R83" s="80">
        <v>45139</v>
      </c>
      <c r="S83" s="79" t="e">
        <f>INDEX($P$81:$P$1316,U83-I29)</f>
        <v>#VALUE!</v>
      </c>
      <c r="T83" s="79" t="e">
        <f t="shared" si="41"/>
        <v>#VALUE!</v>
      </c>
      <c r="U83" s="79">
        <f>U82+1</f>
        <v>1</v>
      </c>
      <c r="V83" s="79" t="e">
        <f t="shared" ref="V83:V146" si="49">IF(T84&lt;&gt;T83,0,1)</f>
        <v>#VALUE!</v>
      </c>
      <c r="W83" s="79">
        <f t="shared" si="46"/>
        <v>31</v>
      </c>
      <c r="X83" s="79" t="e">
        <f t="shared" ref="X83:X146" si="50">IF(V83=0,(T83*($K$73))/W83+T84*(W83-$K$73)/W83,T84)</f>
        <v>#VALUE!</v>
      </c>
      <c r="Y83" s="79">
        <v>101</v>
      </c>
      <c r="Z83" s="79">
        <v>93</v>
      </c>
      <c r="AA83" s="79" t="e">
        <f>Z83+$I$17</f>
        <v>#NUM!</v>
      </c>
      <c r="AB83" s="79">
        <f t="shared" si="42"/>
        <v>0</v>
      </c>
    </row>
    <row r="84" spans="1:28" x14ac:dyDescent="0.35">
      <c r="A84" s="82">
        <v>1</v>
      </c>
      <c r="B84" s="79">
        <v>388</v>
      </c>
      <c r="C84" s="80">
        <v>45170</v>
      </c>
      <c r="D84" s="79" t="e">
        <f t="shared" si="40"/>
        <v>#VALUE!</v>
      </c>
      <c r="E84" s="79" t="e">
        <f>INDEX($A$81:$A$2632,F84-I28)</f>
        <v>#VALUE!</v>
      </c>
      <c r="F84" s="79">
        <f t="shared" ref="F84:F147" si="51">F83+1</f>
        <v>2</v>
      </c>
      <c r="G84" s="79" t="e">
        <f t="shared" si="47"/>
        <v>#VALUE!</v>
      </c>
      <c r="H84" s="79">
        <f t="shared" si="43"/>
        <v>31</v>
      </c>
      <c r="I84" s="79" t="e">
        <f t="shared" si="48"/>
        <v>#VALUE!</v>
      </c>
      <c r="J84" s="79">
        <v>140</v>
      </c>
      <c r="K84" s="79">
        <v>117</v>
      </c>
      <c r="L84" s="79" t="e">
        <f t="shared" si="44"/>
        <v>#NUM!</v>
      </c>
      <c r="M84" s="81">
        <f t="shared" si="45"/>
        <v>0</v>
      </c>
      <c r="O84" s="79" t="s">
        <v>59</v>
      </c>
      <c r="P84" s="79">
        <v>0</v>
      </c>
      <c r="Q84" s="79">
        <v>454</v>
      </c>
      <c r="R84" s="80">
        <v>45170</v>
      </c>
      <c r="S84" s="79" t="e">
        <f>INDEX($P$81:$P$1316,U84-I29)</f>
        <v>#VALUE!</v>
      </c>
      <c r="T84" s="79" t="e">
        <f t="shared" si="41"/>
        <v>#VALUE!</v>
      </c>
      <c r="U84" s="79">
        <f t="shared" ref="U84:U147" si="52">U83+1</f>
        <v>2</v>
      </c>
      <c r="V84" s="79" t="e">
        <f t="shared" si="49"/>
        <v>#VALUE!</v>
      </c>
      <c r="W84" s="79">
        <f t="shared" si="46"/>
        <v>30</v>
      </c>
      <c r="X84" s="79" t="e">
        <f t="shared" si="50"/>
        <v>#VALUE!</v>
      </c>
      <c r="Y84" s="79">
        <v>102</v>
      </c>
      <c r="Z84" s="79">
        <v>105</v>
      </c>
      <c r="AA84" s="79" t="e">
        <f>Z84+$I$17</f>
        <v>#NUM!</v>
      </c>
      <c r="AB84" s="79">
        <f t="shared" si="42"/>
        <v>0</v>
      </c>
    </row>
    <row r="85" spans="1:28" x14ac:dyDescent="0.35">
      <c r="A85" s="82">
        <v>1</v>
      </c>
      <c r="B85" s="79">
        <v>388</v>
      </c>
      <c r="C85" s="80">
        <v>45200</v>
      </c>
      <c r="D85" s="79" t="e">
        <f t="shared" si="40"/>
        <v>#VALUE!</v>
      </c>
      <c r="E85" s="79" t="e">
        <f>INDEX($A$81:$A$2632,F85-I28)</f>
        <v>#VALUE!</v>
      </c>
      <c r="F85" s="79">
        <f t="shared" si="51"/>
        <v>3</v>
      </c>
      <c r="G85" s="79" t="e">
        <f t="shared" si="47"/>
        <v>#VALUE!</v>
      </c>
      <c r="H85" s="79">
        <f t="shared" si="43"/>
        <v>30</v>
      </c>
      <c r="I85" s="79" t="e">
        <f t="shared" si="48"/>
        <v>#VALUE!</v>
      </c>
      <c r="J85" s="79">
        <v>150</v>
      </c>
      <c r="K85" s="79">
        <v>129</v>
      </c>
      <c r="L85" s="79" t="e">
        <f t="shared" si="44"/>
        <v>#NUM!</v>
      </c>
      <c r="M85" s="81">
        <f t="shared" si="45"/>
        <v>0</v>
      </c>
      <c r="O85" s="79" t="s">
        <v>59</v>
      </c>
      <c r="P85" s="79">
        <v>0</v>
      </c>
      <c r="Q85" s="79">
        <v>454</v>
      </c>
      <c r="R85" s="80">
        <v>45200</v>
      </c>
      <c r="S85" s="79" t="e">
        <f>INDEX($P$81:$P$1316,U85-I29)</f>
        <v>#VALUE!</v>
      </c>
      <c r="T85" s="79" t="e">
        <f t="shared" si="41"/>
        <v>#VALUE!</v>
      </c>
      <c r="U85" s="79">
        <f t="shared" si="52"/>
        <v>3</v>
      </c>
      <c r="V85" s="79" t="e">
        <f t="shared" si="49"/>
        <v>#VALUE!</v>
      </c>
      <c r="W85" s="79">
        <f t="shared" si="46"/>
        <v>31</v>
      </c>
      <c r="X85" s="79" t="e">
        <f t="shared" si="50"/>
        <v>#VALUE!</v>
      </c>
      <c r="Y85" s="79">
        <v>103</v>
      </c>
      <c r="Z85" s="79">
        <v>117</v>
      </c>
      <c r="AA85" s="79" t="e">
        <f>Z85+$I$17/2</f>
        <v>#NUM!</v>
      </c>
      <c r="AB85" s="79">
        <f t="shared" si="42"/>
        <v>0</v>
      </c>
    </row>
    <row r="86" spans="1:28" x14ac:dyDescent="0.35">
      <c r="A86" s="82">
        <v>1</v>
      </c>
      <c r="B86" s="79">
        <v>388</v>
      </c>
      <c r="C86" s="80">
        <v>45231</v>
      </c>
      <c r="D86" s="79" t="e">
        <f t="shared" si="40"/>
        <v>#VALUE!</v>
      </c>
      <c r="E86" s="79" t="e">
        <f>INDEX($A$81:$A$2632,F86-I28)</f>
        <v>#VALUE!</v>
      </c>
      <c r="F86" s="79">
        <f t="shared" si="51"/>
        <v>4</v>
      </c>
      <c r="G86" s="79" t="e">
        <f t="shared" si="47"/>
        <v>#VALUE!</v>
      </c>
      <c r="H86" s="79">
        <f t="shared" si="43"/>
        <v>31</v>
      </c>
      <c r="I86" s="79" t="e">
        <f t="shared" si="48"/>
        <v>#VALUE!</v>
      </c>
      <c r="J86" s="79">
        <v>160</v>
      </c>
      <c r="K86" s="79">
        <v>153</v>
      </c>
      <c r="L86" s="79" t="e">
        <f t="shared" si="44"/>
        <v>#NUM!</v>
      </c>
      <c r="M86" s="81">
        <f t="shared" si="45"/>
        <v>0</v>
      </c>
      <c r="O86" s="79" t="s">
        <v>59</v>
      </c>
      <c r="P86" s="79">
        <v>0</v>
      </c>
      <c r="Q86" s="79">
        <v>454</v>
      </c>
      <c r="R86" s="80">
        <v>45231</v>
      </c>
      <c r="S86" s="79" t="e">
        <f>INDEX($P$81:$P$1316,U86-I29)</f>
        <v>#VALUE!</v>
      </c>
      <c r="T86" s="79" t="e">
        <f t="shared" si="41"/>
        <v>#VALUE!</v>
      </c>
      <c r="U86" s="79">
        <f t="shared" si="52"/>
        <v>4</v>
      </c>
      <c r="V86" s="79" t="e">
        <f t="shared" si="49"/>
        <v>#VALUE!</v>
      </c>
      <c r="W86" s="79">
        <f t="shared" si="46"/>
        <v>30</v>
      </c>
      <c r="X86" s="79" t="e">
        <f t="shared" si="50"/>
        <v>#VALUE!</v>
      </c>
      <c r="Y86" s="79">
        <v>104</v>
      </c>
      <c r="Z86" s="79">
        <v>129</v>
      </c>
      <c r="AA86" s="79" t="e">
        <f>Z86+$I$17/2</f>
        <v>#NUM!</v>
      </c>
      <c r="AB86" s="79">
        <f t="shared" si="42"/>
        <v>0</v>
      </c>
    </row>
    <row r="87" spans="1:28" x14ac:dyDescent="0.35">
      <c r="A87" s="82">
        <v>1</v>
      </c>
      <c r="B87" s="79">
        <v>388</v>
      </c>
      <c r="C87" s="80">
        <v>45261</v>
      </c>
      <c r="D87" s="79" t="e">
        <f t="shared" si="40"/>
        <v>#VALUE!</v>
      </c>
      <c r="E87" s="79" t="e">
        <f>INDEX($A$81:$A$2632,F87-I28)</f>
        <v>#VALUE!</v>
      </c>
      <c r="F87" s="79">
        <f t="shared" si="51"/>
        <v>5</v>
      </c>
      <c r="G87" s="79" t="e">
        <f t="shared" si="47"/>
        <v>#VALUE!</v>
      </c>
      <c r="H87" s="79">
        <f t="shared" si="43"/>
        <v>30</v>
      </c>
      <c r="I87" s="79" t="e">
        <f t="shared" si="48"/>
        <v>#VALUE!</v>
      </c>
      <c r="J87" s="79">
        <v>170</v>
      </c>
      <c r="K87" s="79">
        <v>177</v>
      </c>
      <c r="L87" s="79" t="e">
        <f t="shared" si="44"/>
        <v>#NUM!</v>
      </c>
      <c r="M87" s="81">
        <f t="shared" si="45"/>
        <v>0</v>
      </c>
      <c r="O87" s="79" t="s">
        <v>59</v>
      </c>
      <c r="P87" s="79">
        <v>0</v>
      </c>
      <c r="Q87" s="79">
        <v>454</v>
      </c>
      <c r="R87" s="80">
        <v>45261</v>
      </c>
      <c r="S87" s="79" t="e">
        <f>INDEX($P$81:$P$1316,U87-I29)</f>
        <v>#VALUE!</v>
      </c>
      <c r="T87" s="79" t="e">
        <f t="shared" si="41"/>
        <v>#VALUE!</v>
      </c>
      <c r="U87" s="79">
        <f t="shared" si="52"/>
        <v>5</v>
      </c>
      <c r="V87" s="79" t="e">
        <f t="shared" si="49"/>
        <v>#VALUE!</v>
      </c>
      <c r="W87" s="79">
        <f t="shared" si="46"/>
        <v>31</v>
      </c>
      <c r="X87" s="79" t="e">
        <f t="shared" si="50"/>
        <v>#VALUE!</v>
      </c>
      <c r="Y87" s="79">
        <v>105</v>
      </c>
      <c r="Z87" s="79">
        <v>141</v>
      </c>
      <c r="AA87" s="79" t="e">
        <f>IF(I17&gt;36,153,147)</f>
        <v>#NUM!</v>
      </c>
      <c r="AB87" s="79">
        <f t="shared" si="42"/>
        <v>0</v>
      </c>
    </row>
    <row r="88" spans="1:28" x14ac:dyDescent="0.35">
      <c r="A88" s="82">
        <v>1</v>
      </c>
      <c r="B88" s="79">
        <v>388</v>
      </c>
      <c r="C88" s="80">
        <v>45292</v>
      </c>
      <c r="D88" s="79" t="e">
        <f t="shared" si="40"/>
        <v>#VALUE!</v>
      </c>
      <c r="E88" s="79" t="e">
        <f>INDEX($A$81:$A$2632,F88-I28)</f>
        <v>#VALUE!</v>
      </c>
      <c r="F88" s="79">
        <f t="shared" si="51"/>
        <v>6</v>
      </c>
      <c r="G88" s="79" t="e">
        <f t="shared" si="47"/>
        <v>#VALUE!</v>
      </c>
      <c r="H88" s="79">
        <f t="shared" si="43"/>
        <v>31</v>
      </c>
      <c r="I88" s="79" t="e">
        <f t="shared" si="48"/>
        <v>#VALUE!</v>
      </c>
      <c r="J88" s="79">
        <v>210</v>
      </c>
      <c r="K88" s="79">
        <v>399</v>
      </c>
      <c r="L88" s="79" t="e">
        <f t="shared" si="44"/>
        <v>#NUM!</v>
      </c>
      <c r="M88" s="81">
        <f t="shared" si="45"/>
        <v>0</v>
      </c>
      <c r="O88" s="79" t="s">
        <v>59</v>
      </c>
      <c r="P88" s="79">
        <v>0</v>
      </c>
      <c r="Q88" s="79">
        <v>454</v>
      </c>
      <c r="R88" s="80">
        <v>45292</v>
      </c>
      <c r="S88" s="79" t="e">
        <f>INDEX($P$81:$P$1316,U88-I29)</f>
        <v>#VALUE!</v>
      </c>
      <c r="T88" s="79" t="e">
        <f t="shared" si="41"/>
        <v>#VALUE!</v>
      </c>
      <c r="U88" s="79">
        <f t="shared" si="52"/>
        <v>6</v>
      </c>
      <c r="V88" s="79" t="e">
        <f t="shared" si="49"/>
        <v>#VALUE!</v>
      </c>
      <c r="W88" s="79">
        <f t="shared" si="46"/>
        <v>31</v>
      </c>
      <c r="X88" s="79" t="e">
        <f t="shared" si="50"/>
        <v>#VALUE!</v>
      </c>
      <c r="Y88" s="79">
        <v>201</v>
      </c>
      <c r="Z88" s="79">
        <v>291</v>
      </c>
      <c r="AA88" s="79" t="e">
        <f>Z88+$I$17*1.5</f>
        <v>#NUM!</v>
      </c>
      <c r="AB88" s="79">
        <f t="shared" si="42"/>
        <v>0</v>
      </c>
    </row>
    <row r="89" spans="1:28" x14ac:dyDescent="0.35">
      <c r="A89" s="82">
        <v>1</v>
      </c>
      <c r="B89" s="79">
        <v>388</v>
      </c>
      <c r="C89" s="80">
        <v>45323</v>
      </c>
      <c r="D89" s="79" t="e">
        <f t="shared" si="40"/>
        <v>#VALUE!</v>
      </c>
      <c r="E89" s="79" t="e">
        <f>INDEX($A$81:$A$2632,F89-I28)</f>
        <v>#VALUE!</v>
      </c>
      <c r="F89" s="79">
        <f t="shared" si="51"/>
        <v>7</v>
      </c>
      <c r="G89" s="79" t="e">
        <f t="shared" si="47"/>
        <v>#VALUE!</v>
      </c>
      <c r="H89" s="79">
        <f t="shared" si="43"/>
        <v>31</v>
      </c>
      <c r="I89" s="79" t="e">
        <f t="shared" si="48"/>
        <v>#VALUE!</v>
      </c>
      <c r="J89" s="79">
        <v>220</v>
      </c>
      <c r="K89" s="79">
        <v>411</v>
      </c>
      <c r="L89" s="79" t="e">
        <f t="shared" si="44"/>
        <v>#NUM!</v>
      </c>
      <c r="M89" s="81">
        <f t="shared" si="45"/>
        <v>0</v>
      </c>
      <c r="O89" s="79" t="s">
        <v>59</v>
      </c>
      <c r="P89" s="79">
        <v>0</v>
      </c>
      <c r="Q89" s="79">
        <v>454</v>
      </c>
      <c r="R89" s="80">
        <v>45323</v>
      </c>
      <c r="S89" s="79" t="e">
        <f>INDEX($P$81:$P$1316,U89-I29)</f>
        <v>#VALUE!</v>
      </c>
      <c r="T89" s="79" t="e">
        <f t="shared" si="41"/>
        <v>#VALUE!</v>
      </c>
      <c r="U89" s="79">
        <f t="shared" si="52"/>
        <v>7</v>
      </c>
      <c r="V89" s="79" t="e">
        <f t="shared" si="49"/>
        <v>#VALUE!</v>
      </c>
      <c r="W89" s="79">
        <f t="shared" si="46"/>
        <v>29</v>
      </c>
      <c r="X89" s="79" t="e">
        <f t="shared" si="50"/>
        <v>#VALUE!</v>
      </c>
      <c r="Y89" s="79">
        <v>202</v>
      </c>
      <c r="Z89" s="79">
        <v>309</v>
      </c>
      <c r="AA89" s="79" t="e">
        <f>Z89+$I$17*1.5</f>
        <v>#NUM!</v>
      </c>
      <c r="AB89" s="79">
        <f t="shared" si="42"/>
        <v>0</v>
      </c>
    </row>
    <row r="90" spans="1:28" x14ac:dyDescent="0.35">
      <c r="A90" s="82">
        <v>1</v>
      </c>
      <c r="B90" s="79">
        <v>388</v>
      </c>
      <c r="C90" s="80">
        <v>45352</v>
      </c>
      <c r="D90" s="79" t="e">
        <f t="shared" si="40"/>
        <v>#VALUE!</v>
      </c>
      <c r="E90" s="79" t="e">
        <f>INDEX($A$81:$A$2632,F90-I28)</f>
        <v>#VALUE!</v>
      </c>
      <c r="F90" s="79">
        <f t="shared" si="51"/>
        <v>8</v>
      </c>
      <c r="G90" s="79" t="e">
        <f t="shared" si="47"/>
        <v>#VALUE!</v>
      </c>
      <c r="H90" s="79">
        <f t="shared" si="43"/>
        <v>29</v>
      </c>
      <c r="I90" s="79" t="e">
        <f t="shared" si="48"/>
        <v>#VALUE!</v>
      </c>
      <c r="J90" s="79">
        <v>230</v>
      </c>
      <c r="K90" s="79">
        <v>423</v>
      </c>
      <c r="L90" s="79" t="e">
        <f t="shared" si="44"/>
        <v>#NUM!</v>
      </c>
      <c r="M90" s="81">
        <f t="shared" si="45"/>
        <v>0</v>
      </c>
      <c r="O90" s="79" t="s">
        <v>59</v>
      </c>
      <c r="P90" s="79">
        <v>0</v>
      </c>
      <c r="Q90" s="79">
        <v>454</v>
      </c>
      <c r="R90" s="80">
        <v>45352</v>
      </c>
      <c r="S90" s="79" t="e">
        <f>INDEX($P$81:$P$1316,U90-I29)</f>
        <v>#VALUE!</v>
      </c>
      <c r="T90" s="79" t="e">
        <f t="shared" si="41"/>
        <v>#VALUE!</v>
      </c>
      <c r="U90" s="79">
        <f t="shared" si="52"/>
        <v>8</v>
      </c>
      <c r="V90" s="79" t="e">
        <f t="shared" si="49"/>
        <v>#VALUE!</v>
      </c>
      <c r="W90" s="79">
        <f t="shared" si="46"/>
        <v>31</v>
      </c>
      <c r="X90" s="79" t="e">
        <f t="shared" si="50"/>
        <v>#VALUE!</v>
      </c>
      <c r="Y90" s="79">
        <v>203</v>
      </c>
      <c r="Z90" s="79">
        <v>327</v>
      </c>
      <c r="AA90" s="79" t="e">
        <f>Z90+$I$17*0.75</f>
        <v>#NUM!</v>
      </c>
      <c r="AB90" s="79">
        <f t="shared" si="42"/>
        <v>0</v>
      </c>
    </row>
    <row r="91" spans="1:28" x14ac:dyDescent="0.35">
      <c r="A91" s="82">
        <v>1</v>
      </c>
      <c r="B91" s="79">
        <v>388</v>
      </c>
      <c r="C91" s="80">
        <v>45383</v>
      </c>
      <c r="D91" s="79" t="e">
        <f t="shared" si="40"/>
        <v>#VALUE!</v>
      </c>
      <c r="E91" s="79" t="e">
        <f>INDEX($A$81:$A$2632,F91-I28)</f>
        <v>#VALUE!</v>
      </c>
      <c r="F91" s="79">
        <f t="shared" si="51"/>
        <v>9</v>
      </c>
      <c r="G91" s="79" t="e">
        <f t="shared" si="47"/>
        <v>#VALUE!</v>
      </c>
      <c r="H91" s="79">
        <f t="shared" si="43"/>
        <v>31</v>
      </c>
      <c r="I91" s="79" t="e">
        <f t="shared" si="48"/>
        <v>#VALUE!</v>
      </c>
      <c r="J91" s="79">
        <v>240</v>
      </c>
      <c r="K91" s="79">
        <v>447</v>
      </c>
      <c r="L91" s="79" t="e">
        <f t="shared" si="44"/>
        <v>#NUM!</v>
      </c>
      <c r="M91" s="81">
        <f t="shared" si="45"/>
        <v>0</v>
      </c>
      <c r="O91" s="79" t="s">
        <v>59</v>
      </c>
      <c r="P91" s="79">
        <v>0</v>
      </c>
      <c r="Q91" s="79">
        <v>454</v>
      </c>
      <c r="R91" s="80">
        <v>45383</v>
      </c>
      <c r="S91" s="79" t="e">
        <f>INDEX($P$81:$P$1316,U91-I29)</f>
        <v>#VALUE!</v>
      </c>
      <c r="T91" s="79" t="e">
        <f t="shared" si="41"/>
        <v>#VALUE!</v>
      </c>
      <c r="U91" s="79">
        <f t="shared" si="52"/>
        <v>9</v>
      </c>
      <c r="V91" s="79" t="e">
        <f t="shared" si="49"/>
        <v>#VALUE!</v>
      </c>
      <c r="W91" s="79">
        <f t="shared" si="46"/>
        <v>30</v>
      </c>
      <c r="X91" s="79" t="e">
        <f t="shared" si="50"/>
        <v>#VALUE!</v>
      </c>
      <c r="Y91" s="79">
        <v>204</v>
      </c>
      <c r="Z91" s="79">
        <v>345</v>
      </c>
      <c r="AA91" s="79" t="e">
        <f>Z91+$I$17*0.75</f>
        <v>#NUM!</v>
      </c>
      <c r="AB91" s="79">
        <f t="shared" si="42"/>
        <v>0</v>
      </c>
    </row>
    <row r="92" spans="1:28" x14ac:dyDescent="0.35">
      <c r="A92" s="82">
        <v>1</v>
      </c>
      <c r="B92" s="79">
        <v>388</v>
      </c>
      <c r="C92" s="80">
        <v>45413</v>
      </c>
      <c r="D92" s="79" t="e">
        <f t="shared" si="40"/>
        <v>#VALUE!</v>
      </c>
      <c r="E92" s="79" t="e">
        <f>INDEX($A$81:$A$2632,F92-I28)</f>
        <v>#VALUE!</v>
      </c>
      <c r="F92" s="79">
        <f t="shared" si="51"/>
        <v>10</v>
      </c>
      <c r="G92" s="79" t="e">
        <f t="shared" si="47"/>
        <v>#VALUE!</v>
      </c>
      <c r="H92" s="79">
        <f t="shared" si="43"/>
        <v>30</v>
      </c>
      <c r="I92" s="79" t="e">
        <f t="shared" si="48"/>
        <v>#VALUE!</v>
      </c>
      <c r="J92" s="79">
        <v>250</v>
      </c>
      <c r="K92" s="79">
        <v>471</v>
      </c>
      <c r="L92" s="79" t="e">
        <f t="shared" si="44"/>
        <v>#NUM!</v>
      </c>
      <c r="M92" s="81">
        <f t="shared" si="45"/>
        <v>0</v>
      </c>
      <c r="O92" s="79" t="s">
        <v>59</v>
      </c>
      <c r="P92" s="79">
        <v>0</v>
      </c>
      <c r="Q92" s="79">
        <v>454</v>
      </c>
      <c r="R92" s="80">
        <v>45413</v>
      </c>
      <c r="S92" s="79" t="e">
        <f>INDEX($P$81:$P$1316,U92-I29)</f>
        <v>#VALUE!</v>
      </c>
      <c r="T92" s="79" t="e">
        <f t="shared" si="41"/>
        <v>#VALUE!</v>
      </c>
      <c r="U92" s="79">
        <f t="shared" si="52"/>
        <v>10</v>
      </c>
      <c r="V92" s="79" t="e">
        <f t="shared" si="49"/>
        <v>#VALUE!</v>
      </c>
      <c r="W92" s="79">
        <f t="shared" si="46"/>
        <v>31</v>
      </c>
      <c r="X92" s="79" t="e">
        <f t="shared" si="50"/>
        <v>#VALUE!</v>
      </c>
      <c r="Y92" s="79">
        <v>206</v>
      </c>
      <c r="Z92" s="79">
        <v>381</v>
      </c>
      <c r="AA92" s="79" t="e">
        <f>Z92+$I$17*0.5</f>
        <v>#NUM!</v>
      </c>
      <c r="AB92" s="79">
        <f t="shared" si="42"/>
        <v>0</v>
      </c>
    </row>
    <row r="93" spans="1:28" x14ac:dyDescent="0.35">
      <c r="A93" s="82">
        <v>2</v>
      </c>
      <c r="B93" s="79">
        <v>420</v>
      </c>
      <c r="C93" s="80">
        <v>45444</v>
      </c>
      <c r="D93" s="79" t="e">
        <f t="shared" si="40"/>
        <v>#VALUE!</v>
      </c>
      <c r="E93" s="79" t="e">
        <f>INDEX($A$81:$A$2632,F93-I28)</f>
        <v>#VALUE!</v>
      </c>
      <c r="F93" s="79">
        <f t="shared" si="51"/>
        <v>11</v>
      </c>
      <c r="G93" s="79" t="e">
        <f t="shared" si="47"/>
        <v>#VALUE!</v>
      </c>
      <c r="H93" s="79">
        <f t="shared" si="43"/>
        <v>31</v>
      </c>
      <c r="I93" s="79" t="e">
        <f t="shared" si="48"/>
        <v>#VALUE!</v>
      </c>
      <c r="J93" s="79">
        <v>261</v>
      </c>
      <c r="K93" s="79">
        <v>507</v>
      </c>
      <c r="L93" s="79" t="e">
        <f t="shared" si="44"/>
        <v>#NUM!</v>
      </c>
      <c r="M93" s="81">
        <f t="shared" si="45"/>
        <v>0</v>
      </c>
      <c r="O93" s="79" t="s">
        <v>59</v>
      </c>
      <c r="P93" s="79">
        <v>1</v>
      </c>
      <c r="Q93" s="79">
        <v>483</v>
      </c>
      <c r="R93" s="80">
        <v>45444</v>
      </c>
      <c r="S93" s="79" t="e">
        <f>INDEX($P$81:$P$1316,U93-I29)</f>
        <v>#VALUE!</v>
      </c>
      <c r="T93" s="79" t="e">
        <f t="shared" si="41"/>
        <v>#VALUE!</v>
      </c>
      <c r="U93" s="79">
        <f t="shared" si="52"/>
        <v>11</v>
      </c>
      <c r="V93" s="79" t="e">
        <f t="shared" si="49"/>
        <v>#VALUE!</v>
      </c>
      <c r="W93" s="79">
        <f t="shared" si="46"/>
        <v>30</v>
      </c>
      <c r="X93" s="79" t="e">
        <f t="shared" si="50"/>
        <v>#VALUE!</v>
      </c>
      <c r="Y93" s="79">
        <v>207</v>
      </c>
      <c r="Z93" s="79">
        <v>399</v>
      </c>
      <c r="AA93" s="79">
        <f>Z93+6</f>
        <v>405</v>
      </c>
      <c r="AB93" s="79">
        <f t="shared" si="42"/>
        <v>0</v>
      </c>
    </row>
    <row r="94" spans="1:28" x14ac:dyDescent="0.35">
      <c r="A94" s="82">
        <v>2</v>
      </c>
      <c r="B94" s="79">
        <v>420</v>
      </c>
      <c r="C94" s="80">
        <v>45474</v>
      </c>
      <c r="D94" s="79" t="e">
        <f t="shared" si="40"/>
        <v>#VALUE!</v>
      </c>
      <c r="E94" s="79" t="e">
        <f>INDEX($A$81:$A$2632,F94-I28)</f>
        <v>#VALUE!</v>
      </c>
      <c r="F94" s="79">
        <f t="shared" si="51"/>
        <v>12</v>
      </c>
      <c r="G94" s="79" t="e">
        <f t="shared" si="47"/>
        <v>#VALUE!</v>
      </c>
      <c r="H94" s="79">
        <f t="shared" si="43"/>
        <v>30</v>
      </c>
      <c r="I94" s="79" t="e">
        <f t="shared" si="48"/>
        <v>#VALUE!</v>
      </c>
      <c r="J94" s="79">
        <v>262</v>
      </c>
      <c r="K94" s="79">
        <v>519</v>
      </c>
      <c r="L94" s="79" t="e">
        <f t="shared" si="44"/>
        <v>#NUM!</v>
      </c>
      <c r="M94" s="81">
        <f t="shared" si="45"/>
        <v>0</v>
      </c>
      <c r="O94" s="79" t="s">
        <v>59</v>
      </c>
      <c r="P94" s="79">
        <v>1</v>
      </c>
      <c r="Q94" s="79">
        <v>483</v>
      </c>
      <c r="R94" s="80">
        <v>45474</v>
      </c>
      <c r="S94" s="79" t="e">
        <f>INDEX($P$81:$P$1316,U94-I29)</f>
        <v>#VALUE!</v>
      </c>
      <c r="T94" s="79" t="e">
        <f t="shared" si="41"/>
        <v>#VALUE!</v>
      </c>
      <c r="U94" s="79">
        <f t="shared" si="52"/>
        <v>12</v>
      </c>
      <c r="V94" s="79" t="e">
        <f t="shared" si="49"/>
        <v>#VALUE!</v>
      </c>
      <c r="W94" s="79">
        <f t="shared" si="46"/>
        <v>31</v>
      </c>
      <c r="X94" s="79" t="e">
        <f t="shared" si="50"/>
        <v>#VALUE!</v>
      </c>
      <c r="Y94" s="79">
        <v>207</v>
      </c>
      <c r="Z94" s="79">
        <v>399</v>
      </c>
      <c r="AA94" s="79">
        <f>Z94+12</f>
        <v>411</v>
      </c>
      <c r="AB94" s="79">
        <f t="shared" si="42"/>
        <v>0</v>
      </c>
    </row>
    <row r="95" spans="1:28" x14ac:dyDescent="0.35">
      <c r="A95" s="82">
        <v>2</v>
      </c>
      <c r="B95" s="79">
        <v>420</v>
      </c>
      <c r="C95" s="80">
        <v>45505</v>
      </c>
      <c r="D95" s="79" t="e">
        <f t="shared" si="40"/>
        <v>#VALUE!</v>
      </c>
      <c r="E95" s="79" t="e">
        <f>INDEX($A$81:$A$2632,F95-I28)</f>
        <v>#VALUE!</v>
      </c>
      <c r="F95" s="79">
        <f t="shared" si="51"/>
        <v>13</v>
      </c>
      <c r="G95" s="79" t="e">
        <f t="shared" si="47"/>
        <v>#VALUE!</v>
      </c>
      <c r="H95" s="79">
        <f t="shared" si="43"/>
        <v>31</v>
      </c>
      <c r="I95" s="79" t="e">
        <f t="shared" si="48"/>
        <v>#VALUE!</v>
      </c>
      <c r="J95" s="79">
        <v>263</v>
      </c>
      <c r="K95" s="79">
        <v>531</v>
      </c>
      <c r="L95" s="79" t="e">
        <f t="shared" si="44"/>
        <v>#NUM!</v>
      </c>
      <c r="M95" s="81">
        <f t="shared" si="45"/>
        <v>0</v>
      </c>
      <c r="O95" s="79" t="s">
        <v>59</v>
      </c>
      <c r="P95" s="79">
        <v>1</v>
      </c>
      <c r="Q95" s="79">
        <v>483</v>
      </c>
      <c r="R95" s="80">
        <v>45505</v>
      </c>
      <c r="S95" s="79" t="e">
        <f>INDEX($P$81:$P$1316,U95-I29)</f>
        <v>#VALUE!</v>
      </c>
      <c r="T95" s="79" t="e">
        <f t="shared" si="41"/>
        <v>#VALUE!</v>
      </c>
      <c r="U95" s="79">
        <f t="shared" si="52"/>
        <v>13</v>
      </c>
      <c r="V95" s="79" t="e">
        <f t="shared" si="49"/>
        <v>#VALUE!</v>
      </c>
      <c r="W95" s="79">
        <f t="shared" si="46"/>
        <v>31</v>
      </c>
      <c r="X95" s="79" t="e">
        <f t="shared" si="50"/>
        <v>#VALUE!</v>
      </c>
      <c r="Y95" s="79">
        <v>208</v>
      </c>
      <c r="Z95" s="79">
        <v>417</v>
      </c>
      <c r="AA95" s="79">
        <f>Z95+6</f>
        <v>423</v>
      </c>
      <c r="AB95" s="79">
        <f t="shared" si="42"/>
        <v>0</v>
      </c>
    </row>
    <row r="96" spans="1:28" x14ac:dyDescent="0.35">
      <c r="A96" s="82">
        <v>2</v>
      </c>
      <c r="B96" s="79">
        <v>420</v>
      </c>
      <c r="C96" s="80">
        <v>45536</v>
      </c>
      <c r="D96" s="79" t="e">
        <f t="shared" si="40"/>
        <v>#VALUE!</v>
      </c>
      <c r="E96" s="79" t="e">
        <f>INDEX($A$81:$A$2632,F96-I28)</f>
        <v>#VALUE!</v>
      </c>
      <c r="F96" s="79">
        <f t="shared" si="51"/>
        <v>14</v>
      </c>
      <c r="G96" s="79" t="e">
        <f t="shared" si="47"/>
        <v>#VALUE!</v>
      </c>
      <c r="H96" s="79">
        <f t="shared" si="43"/>
        <v>31</v>
      </c>
      <c r="I96" s="79" t="e">
        <f t="shared" si="48"/>
        <v>#VALUE!</v>
      </c>
      <c r="J96" s="79">
        <v>272</v>
      </c>
      <c r="K96" s="79">
        <v>543</v>
      </c>
      <c r="L96" s="79" t="e">
        <f t="shared" si="44"/>
        <v>#NUM!</v>
      </c>
      <c r="M96" s="81">
        <f t="shared" si="45"/>
        <v>0</v>
      </c>
      <c r="O96" s="79" t="s">
        <v>59</v>
      </c>
      <c r="P96" s="79">
        <v>1</v>
      </c>
      <c r="Q96" s="79">
        <v>483</v>
      </c>
      <c r="R96" s="80">
        <v>45536</v>
      </c>
      <c r="S96" s="79" t="e">
        <f>INDEX($P$81:$P$1316,U96-I29)</f>
        <v>#VALUE!</v>
      </c>
      <c r="T96" s="79" t="e">
        <f t="shared" si="41"/>
        <v>#VALUE!</v>
      </c>
      <c r="U96" s="79">
        <f t="shared" si="52"/>
        <v>14</v>
      </c>
      <c r="V96" s="79" t="e">
        <f t="shared" si="49"/>
        <v>#VALUE!</v>
      </c>
      <c r="W96" s="79">
        <f t="shared" si="46"/>
        <v>30</v>
      </c>
      <c r="X96" s="79" t="e">
        <f t="shared" si="50"/>
        <v>#VALUE!</v>
      </c>
      <c r="Y96" s="79">
        <v>209</v>
      </c>
      <c r="Z96" s="79">
        <v>435</v>
      </c>
      <c r="AA96" s="79" t="e">
        <f>Z96+$I$17*1.5</f>
        <v>#NUM!</v>
      </c>
      <c r="AB96" s="79">
        <f t="shared" si="42"/>
        <v>0</v>
      </c>
    </row>
    <row r="97" spans="1:28" x14ac:dyDescent="0.35">
      <c r="A97" s="82">
        <v>2</v>
      </c>
      <c r="B97" s="79">
        <v>420</v>
      </c>
      <c r="C97" s="80">
        <v>45566</v>
      </c>
      <c r="D97" s="79" t="e">
        <f t="shared" si="40"/>
        <v>#VALUE!</v>
      </c>
      <c r="E97" s="79" t="e">
        <f>INDEX($A$81:$A$2632,F97-I28)</f>
        <v>#VALUE!</v>
      </c>
      <c r="F97" s="79">
        <f t="shared" si="51"/>
        <v>15</v>
      </c>
      <c r="G97" s="79" t="e">
        <f t="shared" si="47"/>
        <v>#VALUE!</v>
      </c>
      <c r="H97" s="79">
        <f t="shared" si="43"/>
        <v>30</v>
      </c>
      <c r="I97" s="79" t="e">
        <f t="shared" si="48"/>
        <v>#VALUE!</v>
      </c>
      <c r="J97" s="79">
        <v>273</v>
      </c>
      <c r="K97" s="79">
        <v>555</v>
      </c>
      <c r="L97" s="79" t="e">
        <f t="shared" si="44"/>
        <v>#NUM!</v>
      </c>
      <c r="M97" s="81">
        <f t="shared" si="45"/>
        <v>0</v>
      </c>
      <c r="O97" s="79" t="s">
        <v>59</v>
      </c>
      <c r="P97" s="79">
        <v>1</v>
      </c>
      <c r="Q97" s="79">
        <v>483</v>
      </c>
      <c r="R97" s="80">
        <v>45566</v>
      </c>
      <c r="S97" s="79" t="e">
        <f>INDEX($P$81:$P$1316,U97-I29)</f>
        <v>#VALUE!</v>
      </c>
      <c r="T97" s="79" t="e">
        <f t="shared" si="41"/>
        <v>#VALUE!</v>
      </c>
      <c r="U97" s="79">
        <f t="shared" si="52"/>
        <v>15</v>
      </c>
      <c r="V97" s="79" t="e">
        <f t="shared" si="49"/>
        <v>#VALUE!</v>
      </c>
      <c r="W97" s="79">
        <f t="shared" si="46"/>
        <v>31</v>
      </c>
      <c r="X97" s="79" t="e">
        <f t="shared" si="50"/>
        <v>#VALUE!</v>
      </c>
      <c r="Y97" s="79">
        <v>210</v>
      </c>
      <c r="Z97" s="79">
        <v>453</v>
      </c>
      <c r="AA97" s="79">
        <f>Z97+6</f>
        <v>459</v>
      </c>
      <c r="AB97" s="79">
        <f t="shared" si="42"/>
        <v>0</v>
      </c>
    </row>
    <row r="98" spans="1:28" x14ac:dyDescent="0.35">
      <c r="A98" s="82">
        <v>2</v>
      </c>
      <c r="B98" s="79">
        <v>420</v>
      </c>
      <c r="C98" s="80">
        <v>45597</v>
      </c>
      <c r="D98" s="79" t="e">
        <f t="shared" si="40"/>
        <v>#VALUE!</v>
      </c>
      <c r="E98" s="79" t="e">
        <f>INDEX($A$81:$A$2632,F98-I28)</f>
        <v>#VALUE!</v>
      </c>
      <c r="F98" s="79">
        <f t="shared" si="51"/>
        <v>16</v>
      </c>
      <c r="G98" s="79" t="e">
        <f t="shared" si="47"/>
        <v>#VALUE!</v>
      </c>
      <c r="H98" s="79">
        <f t="shared" si="43"/>
        <v>31</v>
      </c>
      <c r="I98" s="79" t="e">
        <f t="shared" si="48"/>
        <v>#VALUE!</v>
      </c>
      <c r="J98" s="79">
        <v>282</v>
      </c>
      <c r="K98" s="79">
        <v>603</v>
      </c>
      <c r="L98" s="79" t="e">
        <f t="shared" si="44"/>
        <v>#NUM!</v>
      </c>
      <c r="M98" s="81">
        <f t="shared" si="45"/>
        <v>0</v>
      </c>
      <c r="O98" s="79" t="s">
        <v>59</v>
      </c>
      <c r="P98" s="79">
        <v>1</v>
      </c>
      <c r="Q98" s="79">
        <v>483</v>
      </c>
      <c r="R98" s="80">
        <v>45597</v>
      </c>
      <c r="S98" s="79" t="e">
        <f>INDEX($P$81:$P$1316,U98-I29)</f>
        <v>#VALUE!</v>
      </c>
      <c r="T98" s="79" t="e">
        <f t="shared" si="41"/>
        <v>#VALUE!</v>
      </c>
      <c r="U98" s="79">
        <f t="shared" si="52"/>
        <v>16</v>
      </c>
      <c r="V98" s="79" t="e">
        <f t="shared" si="49"/>
        <v>#VALUE!</v>
      </c>
      <c r="W98" s="79">
        <f t="shared" si="46"/>
        <v>30</v>
      </c>
      <c r="X98" s="79" t="e">
        <f t="shared" si="50"/>
        <v>#VALUE!</v>
      </c>
      <c r="Y98" s="79">
        <v>211</v>
      </c>
      <c r="Z98" s="79">
        <v>471</v>
      </c>
      <c r="AA98" s="79" t="e">
        <f>Z98+$I$17*1.5</f>
        <v>#NUM!</v>
      </c>
      <c r="AB98" s="79">
        <f t="shared" si="42"/>
        <v>0</v>
      </c>
    </row>
    <row r="99" spans="1:28" x14ac:dyDescent="0.35">
      <c r="A99" s="82">
        <v>2</v>
      </c>
      <c r="B99" s="79">
        <v>420</v>
      </c>
      <c r="C99" s="80">
        <v>45627</v>
      </c>
      <c r="D99" s="79" t="e">
        <f t="shared" si="40"/>
        <v>#VALUE!</v>
      </c>
      <c r="E99" s="79" t="e">
        <f>INDEX($A$81:$A$2632,F99-I28)</f>
        <v>#VALUE!</v>
      </c>
      <c r="F99" s="79">
        <f t="shared" si="51"/>
        <v>17</v>
      </c>
      <c r="G99" s="79" t="e">
        <f t="shared" si="47"/>
        <v>#VALUE!</v>
      </c>
      <c r="H99" s="79">
        <f t="shared" si="43"/>
        <v>30</v>
      </c>
      <c r="I99" s="79" t="e">
        <f t="shared" si="48"/>
        <v>#VALUE!</v>
      </c>
      <c r="J99" s="79">
        <v>283</v>
      </c>
      <c r="K99" s="79">
        <v>615</v>
      </c>
      <c r="L99" s="79" t="e">
        <f t="shared" si="44"/>
        <v>#NUM!</v>
      </c>
      <c r="M99" s="81">
        <f t="shared" si="45"/>
        <v>0</v>
      </c>
      <c r="O99" s="79" t="s">
        <v>59</v>
      </c>
      <c r="P99" s="79">
        <v>1</v>
      </c>
      <c r="Q99" s="79">
        <v>483</v>
      </c>
      <c r="R99" s="80">
        <v>45627</v>
      </c>
      <c r="S99" s="79" t="e">
        <f>INDEX($P$81:$P$1316,U99-I29)</f>
        <v>#VALUE!</v>
      </c>
      <c r="T99" s="79" t="e">
        <f t="shared" si="41"/>
        <v>#VALUE!</v>
      </c>
      <c r="U99" s="79">
        <f t="shared" si="52"/>
        <v>17</v>
      </c>
      <c r="V99" s="79" t="e">
        <f t="shared" si="49"/>
        <v>#VALUE!</v>
      </c>
      <c r="W99" s="79">
        <f t="shared" si="46"/>
        <v>31</v>
      </c>
      <c r="X99" s="79" t="e">
        <f t="shared" si="50"/>
        <v>#VALUE!</v>
      </c>
      <c r="Y99" s="79">
        <v>212</v>
      </c>
      <c r="Z99" s="79">
        <v>489</v>
      </c>
      <c r="AA99" s="79" t="e">
        <f>IF(I17&gt;36,Z99+12,Z99+6)</f>
        <v>#NUM!</v>
      </c>
      <c r="AB99" s="79">
        <f t="shared" si="42"/>
        <v>0</v>
      </c>
    </row>
    <row r="100" spans="1:28" x14ac:dyDescent="0.35">
      <c r="A100" s="82">
        <v>2</v>
      </c>
      <c r="B100" s="79">
        <v>420</v>
      </c>
      <c r="C100" s="80">
        <v>45658</v>
      </c>
      <c r="D100" s="79" t="e">
        <f t="shared" si="40"/>
        <v>#VALUE!</v>
      </c>
      <c r="E100" s="79" t="e">
        <f>INDEX($A$81:$A$2632,F100-I28)</f>
        <v>#VALUE!</v>
      </c>
      <c r="F100" s="79">
        <f t="shared" si="51"/>
        <v>18</v>
      </c>
      <c r="G100" s="79" t="e">
        <f t="shared" si="47"/>
        <v>#VALUE!</v>
      </c>
      <c r="H100" s="79">
        <f t="shared" si="43"/>
        <v>31</v>
      </c>
      <c r="I100" s="79" t="e">
        <f t="shared" si="48"/>
        <v>#VALUE!</v>
      </c>
      <c r="J100" s="79">
        <v>310</v>
      </c>
      <c r="K100" s="79">
        <v>1000</v>
      </c>
      <c r="L100" s="79" t="e">
        <f t="shared" si="44"/>
        <v>#NUM!</v>
      </c>
      <c r="M100" s="81">
        <f t="shared" si="45"/>
        <v>0</v>
      </c>
      <c r="O100" s="79" t="s">
        <v>59</v>
      </c>
      <c r="P100" s="79">
        <v>1</v>
      </c>
      <c r="Q100" s="79">
        <v>483</v>
      </c>
      <c r="R100" s="80">
        <v>45658</v>
      </c>
      <c r="S100" s="79" t="e">
        <f>INDEX($P$81:$P$1316,U100-I29)</f>
        <v>#VALUE!</v>
      </c>
      <c r="T100" s="79" t="e">
        <f t="shared" si="41"/>
        <v>#VALUE!</v>
      </c>
      <c r="U100" s="79">
        <f t="shared" si="52"/>
        <v>18</v>
      </c>
      <c r="V100" s="79" t="e">
        <f t="shared" si="49"/>
        <v>#VALUE!</v>
      </c>
      <c r="W100" s="79">
        <f t="shared" si="46"/>
        <v>31</v>
      </c>
      <c r="X100" s="79" t="e">
        <f t="shared" si="50"/>
        <v>#VALUE!</v>
      </c>
      <c r="Y100" s="79">
        <v>300</v>
      </c>
      <c r="Z100" s="79">
        <v>651</v>
      </c>
      <c r="AA100" s="79" t="e">
        <f>Z100+$I$17*0.75</f>
        <v>#NUM!</v>
      </c>
      <c r="AB100" s="79">
        <f t="shared" si="42"/>
        <v>0</v>
      </c>
    </row>
    <row r="101" spans="1:28" x14ac:dyDescent="0.35">
      <c r="A101" s="82">
        <v>2</v>
      </c>
      <c r="B101" s="79">
        <v>420</v>
      </c>
      <c r="C101" s="80">
        <v>45689</v>
      </c>
      <c r="D101" s="79" t="e">
        <f t="shared" si="40"/>
        <v>#VALUE!</v>
      </c>
      <c r="E101" s="79" t="e">
        <f>INDEX($A$81:$A$2632,F101-I28)</f>
        <v>#VALUE!</v>
      </c>
      <c r="F101" s="79">
        <f t="shared" si="51"/>
        <v>19</v>
      </c>
      <c r="G101" s="79" t="e">
        <f t="shared" si="47"/>
        <v>#VALUE!</v>
      </c>
      <c r="H101" s="79">
        <f t="shared" si="43"/>
        <v>31</v>
      </c>
      <c r="I101" s="79" t="e">
        <f t="shared" si="48"/>
        <v>#VALUE!</v>
      </c>
      <c r="J101" s="79">
        <v>321</v>
      </c>
      <c r="K101" s="79">
        <v>1024</v>
      </c>
      <c r="L101" s="79" t="e">
        <f t="shared" si="44"/>
        <v>#NUM!</v>
      </c>
      <c r="M101" s="81">
        <f t="shared" si="45"/>
        <v>0</v>
      </c>
      <c r="O101" s="79" t="s">
        <v>59</v>
      </c>
      <c r="P101" s="79">
        <v>1</v>
      </c>
      <c r="Q101" s="79">
        <v>483</v>
      </c>
      <c r="R101" s="80">
        <v>45689</v>
      </c>
      <c r="S101" s="79" t="e">
        <f>INDEX($P$81:$P$1316,U101-I29)</f>
        <v>#VALUE!</v>
      </c>
      <c r="T101" s="79" t="e">
        <f t="shared" si="41"/>
        <v>#VALUE!</v>
      </c>
      <c r="U101" s="79">
        <f t="shared" si="52"/>
        <v>19</v>
      </c>
      <c r="V101" s="79" t="e">
        <f t="shared" si="49"/>
        <v>#VALUE!</v>
      </c>
      <c r="W101" s="79">
        <f t="shared" si="46"/>
        <v>28</v>
      </c>
      <c r="X101" s="79" t="e">
        <f t="shared" si="50"/>
        <v>#VALUE!</v>
      </c>
      <c r="Y101" s="79">
        <v>301</v>
      </c>
      <c r="Z101" s="79">
        <v>669</v>
      </c>
      <c r="AA101" s="79">
        <f>Z101+6</f>
        <v>675</v>
      </c>
      <c r="AB101" s="79">
        <f t="shared" si="42"/>
        <v>0</v>
      </c>
    </row>
    <row r="102" spans="1:28" x14ac:dyDescent="0.35">
      <c r="A102" s="82">
        <v>2</v>
      </c>
      <c r="B102" s="79">
        <v>420</v>
      </c>
      <c r="C102" s="80">
        <v>45717</v>
      </c>
      <c r="D102" s="79" t="e">
        <f t="shared" si="40"/>
        <v>#VALUE!</v>
      </c>
      <c r="E102" s="79" t="e">
        <f>INDEX($A$81:$A$2632,F102-I28)</f>
        <v>#VALUE!</v>
      </c>
      <c r="F102" s="79">
        <f t="shared" si="51"/>
        <v>20</v>
      </c>
      <c r="G102" s="79" t="e">
        <f t="shared" si="47"/>
        <v>#VALUE!</v>
      </c>
      <c r="H102" s="79">
        <f t="shared" si="43"/>
        <v>28</v>
      </c>
      <c r="I102" s="79" t="e">
        <f t="shared" si="48"/>
        <v>#VALUE!</v>
      </c>
      <c r="J102" s="79">
        <v>322</v>
      </c>
      <c r="K102" s="79">
        <v>1036</v>
      </c>
      <c r="L102" s="79" t="e">
        <f t="shared" si="44"/>
        <v>#NUM!</v>
      </c>
      <c r="M102" s="81">
        <f t="shared" si="45"/>
        <v>0</v>
      </c>
      <c r="O102" s="79" t="s">
        <v>59</v>
      </c>
      <c r="P102" s="79">
        <v>1</v>
      </c>
      <c r="Q102" s="79">
        <v>483</v>
      </c>
      <c r="R102" s="80">
        <v>45717</v>
      </c>
      <c r="S102" s="79" t="e">
        <f>INDEX($P$81:$P$1316,U102-I29)</f>
        <v>#VALUE!</v>
      </c>
      <c r="T102" s="79" t="e">
        <f t="shared" si="41"/>
        <v>#VALUE!</v>
      </c>
      <c r="U102" s="79">
        <f t="shared" si="52"/>
        <v>20</v>
      </c>
      <c r="V102" s="79" t="e">
        <f t="shared" si="49"/>
        <v>#VALUE!</v>
      </c>
      <c r="W102" s="79">
        <f t="shared" si="46"/>
        <v>31</v>
      </c>
      <c r="X102" s="79" t="e">
        <f t="shared" si="50"/>
        <v>#VALUE!</v>
      </c>
      <c r="Y102" s="79">
        <v>301</v>
      </c>
      <c r="Z102" s="79">
        <v>669</v>
      </c>
      <c r="AA102" s="79">
        <f>Z102+12</f>
        <v>681</v>
      </c>
      <c r="AB102" s="79">
        <f t="shared" si="42"/>
        <v>0</v>
      </c>
    </row>
    <row r="103" spans="1:28" x14ac:dyDescent="0.35">
      <c r="A103" s="82">
        <v>2</v>
      </c>
      <c r="B103" s="79">
        <v>420</v>
      </c>
      <c r="C103" s="80">
        <v>45748</v>
      </c>
      <c r="D103" s="79" t="e">
        <f t="shared" si="40"/>
        <v>#VALUE!</v>
      </c>
      <c r="E103" s="79" t="e">
        <f>INDEX($A$81:$A$2632,F103-I28)</f>
        <v>#VALUE!</v>
      </c>
      <c r="F103" s="79">
        <f t="shared" si="51"/>
        <v>21</v>
      </c>
      <c r="G103" s="79" t="e">
        <f t="shared" si="47"/>
        <v>#VALUE!</v>
      </c>
      <c r="H103" s="79">
        <f t="shared" si="43"/>
        <v>31</v>
      </c>
      <c r="I103" s="79" t="e">
        <f t="shared" si="48"/>
        <v>#VALUE!</v>
      </c>
      <c r="J103" s="79">
        <v>323</v>
      </c>
      <c r="K103" s="79">
        <v>1048</v>
      </c>
      <c r="L103" s="79" t="e">
        <f t="shared" si="44"/>
        <v>#NUM!</v>
      </c>
      <c r="M103" s="81">
        <f t="shared" si="45"/>
        <v>0</v>
      </c>
      <c r="O103" s="79" t="s">
        <v>59</v>
      </c>
      <c r="P103" s="79">
        <v>1</v>
      </c>
      <c r="Q103" s="79">
        <v>483</v>
      </c>
      <c r="R103" s="80">
        <v>45748</v>
      </c>
      <c r="S103" s="79" t="e">
        <f>INDEX($P$81:$P$1316,U103-I29)</f>
        <v>#VALUE!</v>
      </c>
      <c r="T103" s="79" t="e">
        <f t="shared" si="41"/>
        <v>#VALUE!</v>
      </c>
      <c r="U103" s="79">
        <f t="shared" si="52"/>
        <v>21</v>
      </c>
      <c r="V103" s="79" t="e">
        <f t="shared" si="49"/>
        <v>#VALUE!</v>
      </c>
      <c r="W103" s="79">
        <f t="shared" si="46"/>
        <v>30</v>
      </c>
      <c r="X103" s="79" t="e">
        <f t="shared" si="50"/>
        <v>#VALUE!</v>
      </c>
      <c r="Y103" s="79">
        <v>302</v>
      </c>
      <c r="Z103" s="79">
        <v>687</v>
      </c>
      <c r="AA103" s="79">
        <f>Z103+6</f>
        <v>693</v>
      </c>
      <c r="AB103" s="79">
        <f t="shared" si="42"/>
        <v>0</v>
      </c>
    </row>
    <row r="104" spans="1:28" x14ac:dyDescent="0.35">
      <c r="A104" s="82">
        <v>2</v>
      </c>
      <c r="B104" s="79">
        <v>420</v>
      </c>
      <c r="C104" s="80">
        <v>45778</v>
      </c>
      <c r="D104" s="79" t="e">
        <f t="shared" si="40"/>
        <v>#VALUE!</v>
      </c>
      <c r="E104" s="79" t="e">
        <f>INDEX($A$81:$A$2632,F104-I28)</f>
        <v>#VALUE!</v>
      </c>
      <c r="F104" s="79">
        <f t="shared" si="51"/>
        <v>22</v>
      </c>
      <c r="G104" s="79" t="e">
        <f t="shared" si="47"/>
        <v>#VALUE!</v>
      </c>
      <c r="H104" s="79">
        <f t="shared" si="43"/>
        <v>30</v>
      </c>
      <c r="I104" s="79" t="e">
        <f t="shared" si="48"/>
        <v>#VALUE!</v>
      </c>
      <c r="J104" s="79">
        <v>332</v>
      </c>
      <c r="K104" s="79">
        <v>1060</v>
      </c>
      <c r="L104" s="79" t="e">
        <f t="shared" si="44"/>
        <v>#NUM!</v>
      </c>
      <c r="M104" s="81">
        <f t="shared" si="45"/>
        <v>0</v>
      </c>
      <c r="O104" s="79" t="s">
        <v>59</v>
      </c>
      <c r="P104" s="79">
        <v>1</v>
      </c>
      <c r="Q104" s="79">
        <v>483</v>
      </c>
      <c r="R104" s="80">
        <v>45778</v>
      </c>
      <c r="S104" s="79" t="e">
        <f>INDEX($P$81:$P$1316,U104-I29)</f>
        <v>#VALUE!</v>
      </c>
      <c r="T104" s="79" t="e">
        <f t="shared" si="41"/>
        <v>#VALUE!</v>
      </c>
      <c r="U104" s="79">
        <f t="shared" si="52"/>
        <v>22</v>
      </c>
      <c r="V104" s="79" t="e">
        <f t="shared" si="49"/>
        <v>#VALUE!</v>
      </c>
      <c r="W104" s="79">
        <f t="shared" si="46"/>
        <v>31</v>
      </c>
      <c r="X104" s="79" t="e">
        <f t="shared" si="50"/>
        <v>#VALUE!</v>
      </c>
      <c r="Y104" s="79">
        <v>303</v>
      </c>
      <c r="Z104" s="79">
        <v>705</v>
      </c>
      <c r="AA104" s="79" t="e">
        <f>Z104+$I$17*1.5</f>
        <v>#NUM!</v>
      </c>
      <c r="AB104" s="79">
        <f t="shared" si="42"/>
        <v>0</v>
      </c>
    </row>
    <row r="105" spans="1:28" x14ac:dyDescent="0.35">
      <c r="A105" s="82">
        <v>3</v>
      </c>
      <c r="B105" s="79">
        <v>461</v>
      </c>
      <c r="C105" s="80">
        <v>45809</v>
      </c>
      <c r="D105" s="79" t="e">
        <f t="shared" si="40"/>
        <v>#VALUE!</v>
      </c>
      <c r="E105" s="79" t="e">
        <f>INDEX($A$81:$A$2632,F105-I28)</f>
        <v>#VALUE!</v>
      </c>
      <c r="F105" s="79">
        <f t="shared" si="51"/>
        <v>23</v>
      </c>
      <c r="G105" s="79" t="e">
        <f t="shared" si="47"/>
        <v>#VALUE!</v>
      </c>
      <c r="H105" s="79">
        <f t="shared" si="43"/>
        <v>31</v>
      </c>
      <c r="I105" s="79" t="e">
        <f t="shared" si="48"/>
        <v>#VALUE!</v>
      </c>
      <c r="J105" s="79">
        <v>333</v>
      </c>
      <c r="K105" s="79">
        <v>1072</v>
      </c>
      <c r="L105" s="79" t="e">
        <f t="shared" si="44"/>
        <v>#NUM!</v>
      </c>
      <c r="M105" s="81">
        <f t="shared" si="45"/>
        <v>0</v>
      </c>
      <c r="O105" s="79" t="s">
        <v>59</v>
      </c>
      <c r="P105" s="79">
        <v>2</v>
      </c>
      <c r="Q105" s="79">
        <v>531</v>
      </c>
      <c r="R105" s="80">
        <v>45809</v>
      </c>
      <c r="S105" s="79" t="e">
        <f>INDEX($P$81:$P$1316,U105-I29)</f>
        <v>#VALUE!</v>
      </c>
      <c r="T105" s="79" t="e">
        <f t="shared" si="41"/>
        <v>#VALUE!</v>
      </c>
      <c r="U105" s="79">
        <f t="shared" si="52"/>
        <v>23</v>
      </c>
      <c r="V105" s="79" t="e">
        <f t="shared" si="49"/>
        <v>#VALUE!</v>
      </c>
      <c r="W105" s="79">
        <f t="shared" si="46"/>
        <v>30</v>
      </c>
      <c r="X105" s="79" t="e">
        <f t="shared" si="50"/>
        <v>#VALUE!</v>
      </c>
      <c r="Y105" s="79">
        <v>304</v>
      </c>
      <c r="Z105" s="79">
        <v>723</v>
      </c>
      <c r="AA105" s="79">
        <f>Z105+6</f>
        <v>729</v>
      </c>
      <c r="AB105" s="79">
        <f t="shared" si="42"/>
        <v>0</v>
      </c>
    </row>
    <row r="106" spans="1:28" x14ac:dyDescent="0.35">
      <c r="A106" s="82">
        <v>3</v>
      </c>
      <c r="B106" s="79">
        <v>461</v>
      </c>
      <c r="C106" s="80">
        <v>45839</v>
      </c>
      <c r="D106" s="79" t="e">
        <f t="shared" si="40"/>
        <v>#VALUE!</v>
      </c>
      <c r="E106" s="79" t="e">
        <f>INDEX($A$81:$A$2632,F106-I28)</f>
        <v>#VALUE!</v>
      </c>
      <c r="F106" s="79">
        <f t="shared" si="51"/>
        <v>24</v>
      </c>
      <c r="G106" s="79" t="e">
        <f t="shared" si="47"/>
        <v>#VALUE!</v>
      </c>
      <c r="H106" s="79">
        <f t="shared" si="43"/>
        <v>30</v>
      </c>
      <c r="I106" s="79" t="e">
        <f t="shared" si="48"/>
        <v>#VALUE!</v>
      </c>
      <c r="J106" s="79">
        <v>342</v>
      </c>
      <c r="K106" s="79">
        <v>1096</v>
      </c>
      <c r="L106" s="79" t="e">
        <f t="shared" si="44"/>
        <v>#NUM!</v>
      </c>
      <c r="M106" s="81">
        <f t="shared" si="45"/>
        <v>0</v>
      </c>
      <c r="O106" s="79" t="s">
        <v>59</v>
      </c>
      <c r="P106" s="79">
        <v>2</v>
      </c>
      <c r="Q106" s="79">
        <v>531</v>
      </c>
      <c r="R106" s="80">
        <v>45839</v>
      </c>
      <c r="S106" s="79" t="e">
        <f>INDEX($P$81:$P$1316,U106-I29)</f>
        <v>#VALUE!</v>
      </c>
      <c r="T106" s="79" t="e">
        <f t="shared" si="41"/>
        <v>#VALUE!</v>
      </c>
      <c r="U106" s="79">
        <f t="shared" si="52"/>
        <v>24</v>
      </c>
      <c r="V106" s="79" t="e">
        <f t="shared" si="49"/>
        <v>#VALUE!</v>
      </c>
      <c r="W106" s="79">
        <f t="shared" si="46"/>
        <v>31</v>
      </c>
      <c r="X106" s="79" t="e">
        <f t="shared" si="50"/>
        <v>#VALUE!</v>
      </c>
      <c r="Y106" s="79">
        <v>305</v>
      </c>
      <c r="Z106" s="79">
        <v>741</v>
      </c>
      <c r="AA106" s="79" t="e">
        <f>Z106+$I$17*1.5</f>
        <v>#NUM!</v>
      </c>
      <c r="AB106" s="79">
        <f t="shared" si="42"/>
        <v>0</v>
      </c>
    </row>
    <row r="107" spans="1:28" x14ac:dyDescent="0.35">
      <c r="A107" s="82">
        <v>3</v>
      </c>
      <c r="B107" s="79">
        <v>461</v>
      </c>
      <c r="C107" s="80">
        <v>45870</v>
      </c>
      <c r="D107" s="79" t="e">
        <f t="shared" si="40"/>
        <v>#VALUE!</v>
      </c>
      <c r="E107" s="79" t="e">
        <f>INDEX($A$81:$A$2632,F107-I28)</f>
        <v>#VALUE!</v>
      </c>
      <c r="F107" s="79">
        <f t="shared" si="51"/>
        <v>25</v>
      </c>
      <c r="G107" s="79" t="e">
        <f t="shared" si="47"/>
        <v>#VALUE!</v>
      </c>
      <c r="H107" s="79">
        <f t="shared" si="43"/>
        <v>31</v>
      </c>
      <c r="I107" s="79" t="e">
        <f t="shared" si="48"/>
        <v>#VALUE!</v>
      </c>
      <c r="J107" s="79">
        <v>343</v>
      </c>
      <c r="K107" s="79">
        <v>1108</v>
      </c>
      <c r="L107" s="79" t="e">
        <f t="shared" si="44"/>
        <v>#NUM!</v>
      </c>
      <c r="M107" s="81">
        <f t="shared" si="45"/>
        <v>0</v>
      </c>
      <c r="O107" s="79" t="s">
        <v>59</v>
      </c>
      <c r="P107" s="79">
        <v>2</v>
      </c>
      <c r="Q107" s="79">
        <v>531</v>
      </c>
      <c r="R107" s="80">
        <v>45870</v>
      </c>
      <c r="S107" s="79" t="e">
        <f>INDEX($P$81:$P$1316,U107-I29)</f>
        <v>#VALUE!</v>
      </c>
      <c r="T107" s="79" t="e">
        <f t="shared" si="41"/>
        <v>#VALUE!</v>
      </c>
      <c r="U107" s="79">
        <f t="shared" si="52"/>
        <v>25</v>
      </c>
      <c r="V107" s="79" t="e">
        <f t="shared" si="49"/>
        <v>#VALUE!</v>
      </c>
      <c r="W107" s="79">
        <f t="shared" si="46"/>
        <v>31</v>
      </c>
      <c r="X107" s="79" t="e">
        <f t="shared" si="50"/>
        <v>#VALUE!</v>
      </c>
      <c r="Y107" s="79">
        <v>306</v>
      </c>
      <c r="Z107" s="79">
        <v>759</v>
      </c>
      <c r="AA107" s="79" t="e">
        <f>IF(I17&gt;36,Z107+12,Z107+6)</f>
        <v>#NUM!</v>
      </c>
      <c r="AB107" s="79">
        <f t="shared" si="42"/>
        <v>0</v>
      </c>
    </row>
    <row r="108" spans="1:28" x14ac:dyDescent="0.35">
      <c r="A108" s="82">
        <v>3</v>
      </c>
      <c r="B108" s="79">
        <v>461</v>
      </c>
      <c r="C108" s="80">
        <v>45901</v>
      </c>
      <c r="D108" s="79" t="e">
        <f t="shared" si="40"/>
        <v>#VALUE!</v>
      </c>
      <c r="E108" s="79" t="e">
        <f>INDEX($A$81:$A$2632,F108-I28)</f>
        <v>#VALUE!</v>
      </c>
      <c r="F108" s="79">
        <f t="shared" si="51"/>
        <v>26</v>
      </c>
      <c r="G108" s="79" t="e">
        <f t="shared" si="47"/>
        <v>#VALUE!</v>
      </c>
      <c r="H108" s="79">
        <f t="shared" si="43"/>
        <v>31</v>
      </c>
      <c r="I108" s="79" t="e">
        <f t="shared" si="48"/>
        <v>#VALUE!</v>
      </c>
      <c r="J108" s="79">
        <v>401</v>
      </c>
      <c r="K108" s="79">
        <v>1493</v>
      </c>
      <c r="L108" s="79" t="e">
        <f t="shared" si="44"/>
        <v>#NUM!</v>
      </c>
      <c r="M108" s="81">
        <f t="shared" si="45"/>
        <v>0</v>
      </c>
      <c r="O108" s="79" t="s">
        <v>59</v>
      </c>
      <c r="P108" s="79">
        <v>2</v>
      </c>
      <c r="Q108" s="79">
        <v>531</v>
      </c>
      <c r="R108" s="80">
        <v>45901</v>
      </c>
      <c r="S108" s="79" t="e">
        <f>INDEX($P$81:$P$1316,U108-I29)</f>
        <v>#VALUE!</v>
      </c>
      <c r="T108" s="79" t="e">
        <f t="shared" si="41"/>
        <v>#VALUE!</v>
      </c>
      <c r="U108" s="79">
        <f t="shared" si="52"/>
        <v>26</v>
      </c>
      <c r="V108" s="79" t="e">
        <f t="shared" si="49"/>
        <v>#VALUE!</v>
      </c>
      <c r="W108" s="79">
        <f t="shared" si="46"/>
        <v>30</v>
      </c>
      <c r="X108" s="79" t="e">
        <f t="shared" si="50"/>
        <v>#VALUE!</v>
      </c>
      <c r="Y108" s="79">
        <v>404</v>
      </c>
      <c r="Z108" s="79">
        <v>921</v>
      </c>
      <c r="AA108" s="79">
        <f>Z108+6</f>
        <v>927</v>
      </c>
      <c r="AB108" s="79">
        <f t="shared" si="42"/>
        <v>0</v>
      </c>
    </row>
    <row r="109" spans="1:28" x14ac:dyDescent="0.35">
      <c r="A109" s="82">
        <v>3</v>
      </c>
      <c r="B109" s="79">
        <v>461</v>
      </c>
      <c r="C109" s="80">
        <v>45931</v>
      </c>
      <c r="D109" s="79" t="e">
        <f t="shared" si="40"/>
        <v>#VALUE!</v>
      </c>
      <c r="E109" s="79" t="e">
        <f>INDEX($A$81:$A$2632,F109-I28)</f>
        <v>#VALUE!</v>
      </c>
      <c r="F109" s="79">
        <f t="shared" si="51"/>
        <v>27</v>
      </c>
      <c r="G109" s="79" t="e">
        <f t="shared" si="47"/>
        <v>#VALUE!</v>
      </c>
      <c r="H109" s="79">
        <f t="shared" si="43"/>
        <v>30</v>
      </c>
      <c r="I109" s="79" t="e">
        <f t="shared" si="48"/>
        <v>#VALUE!</v>
      </c>
      <c r="J109" s="79">
        <v>402</v>
      </c>
      <c r="K109" s="79">
        <v>1505</v>
      </c>
      <c r="L109" s="79" t="e">
        <f t="shared" si="44"/>
        <v>#NUM!</v>
      </c>
      <c r="M109" s="81">
        <f t="shared" si="45"/>
        <v>0</v>
      </c>
      <c r="O109" s="79" t="s">
        <v>59</v>
      </c>
      <c r="P109" s="79">
        <v>2</v>
      </c>
      <c r="Q109" s="79">
        <v>531</v>
      </c>
      <c r="R109" s="80">
        <v>45931</v>
      </c>
      <c r="S109" s="79" t="e">
        <f>INDEX($P$81:$P$1316,U109-I29)</f>
        <v>#VALUE!</v>
      </c>
      <c r="T109" s="79" t="e">
        <f t="shared" si="41"/>
        <v>#VALUE!</v>
      </c>
      <c r="U109" s="79">
        <f t="shared" si="52"/>
        <v>27</v>
      </c>
      <c r="V109" s="79" t="e">
        <f t="shared" si="49"/>
        <v>#VALUE!</v>
      </c>
      <c r="W109" s="79">
        <f t="shared" si="46"/>
        <v>31</v>
      </c>
      <c r="X109" s="79" t="e">
        <f t="shared" si="50"/>
        <v>#VALUE!</v>
      </c>
      <c r="Y109" s="79">
        <v>404</v>
      </c>
      <c r="Z109" s="79">
        <v>921</v>
      </c>
      <c r="AA109" s="79">
        <f>Z109+12</f>
        <v>933</v>
      </c>
      <c r="AB109" s="79">
        <f t="shared" si="42"/>
        <v>0</v>
      </c>
    </row>
    <row r="110" spans="1:28" x14ac:dyDescent="0.35">
      <c r="A110" s="82">
        <v>3</v>
      </c>
      <c r="B110" s="79">
        <v>461</v>
      </c>
      <c r="C110" s="80">
        <v>45962</v>
      </c>
      <c r="D110" s="79" t="e">
        <f t="shared" si="40"/>
        <v>#VALUE!</v>
      </c>
      <c r="E110" s="79" t="e">
        <f>INDEX($A$81:$A$2632,F110-I28)</f>
        <v>#VALUE!</v>
      </c>
      <c r="F110" s="79">
        <f t="shared" si="51"/>
        <v>28</v>
      </c>
      <c r="G110" s="79" t="e">
        <f t="shared" si="47"/>
        <v>#VALUE!</v>
      </c>
      <c r="H110" s="79">
        <f t="shared" si="43"/>
        <v>31</v>
      </c>
      <c r="I110" s="79" t="e">
        <f t="shared" si="48"/>
        <v>#VALUE!</v>
      </c>
      <c r="J110" s="79">
        <v>403</v>
      </c>
      <c r="K110" s="79">
        <v>1517</v>
      </c>
      <c r="L110" s="79" t="e">
        <f t="shared" si="44"/>
        <v>#NUM!</v>
      </c>
      <c r="M110" s="81">
        <f t="shared" si="45"/>
        <v>0</v>
      </c>
      <c r="O110" s="79" t="s">
        <v>59</v>
      </c>
      <c r="P110" s="79">
        <v>2</v>
      </c>
      <c r="Q110" s="79">
        <v>531</v>
      </c>
      <c r="R110" s="80">
        <v>45962</v>
      </c>
      <c r="S110" s="79" t="e">
        <f>INDEX($P$81:$P$1316,U110-I29)</f>
        <v>#VALUE!</v>
      </c>
      <c r="T110" s="79" t="e">
        <f t="shared" si="41"/>
        <v>#VALUE!</v>
      </c>
      <c r="U110" s="79">
        <f t="shared" si="52"/>
        <v>28</v>
      </c>
      <c r="V110" s="79" t="e">
        <f t="shared" si="49"/>
        <v>#VALUE!</v>
      </c>
      <c r="W110" s="79">
        <f t="shared" si="46"/>
        <v>30</v>
      </c>
      <c r="X110" s="79" t="e">
        <f t="shared" si="50"/>
        <v>#VALUE!</v>
      </c>
      <c r="Y110" s="79">
        <v>405</v>
      </c>
      <c r="Z110" s="79">
        <v>939</v>
      </c>
      <c r="AA110" s="79" t="e">
        <f>IF(I17&gt;36,Z110+12,Z110+6)</f>
        <v>#NUM!</v>
      </c>
      <c r="AB110" s="79">
        <f t="shared" si="42"/>
        <v>0</v>
      </c>
    </row>
    <row r="111" spans="1:28" x14ac:dyDescent="0.35">
      <c r="A111" s="82">
        <v>3</v>
      </c>
      <c r="B111" s="79">
        <v>461</v>
      </c>
      <c r="C111" s="80">
        <v>45992</v>
      </c>
      <c r="D111" s="79" t="e">
        <f t="shared" si="40"/>
        <v>#VALUE!</v>
      </c>
      <c r="E111" s="79" t="e">
        <f>INDEX($A$81:$A$2632,F111-I28)</f>
        <v>#VALUE!</v>
      </c>
      <c r="F111" s="79">
        <f t="shared" si="51"/>
        <v>29</v>
      </c>
      <c r="G111" s="79" t="e">
        <f t="shared" si="47"/>
        <v>#VALUE!</v>
      </c>
      <c r="H111" s="79">
        <f t="shared" si="43"/>
        <v>30</v>
      </c>
      <c r="I111" s="79" t="e">
        <f t="shared" si="48"/>
        <v>#VALUE!</v>
      </c>
      <c r="J111" s="79">
        <v>501</v>
      </c>
      <c r="K111" s="79">
        <v>1877</v>
      </c>
      <c r="L111" s="79" t="e">
        <f t="shared" si="44"/>
        <v>#NUM!</v>
      </c>
      <c r="M111" s="81">
        <f t="shared" si="45"/>
        <v>0</v>
      </c>
      <c r="O111" s="79" t="s">
        <v>59</v>
      </c>
      <c r="P111" s="79">
        <v>2</v>
      </c>
      <c r="Q111" s="79">
        <v>531</v>
      </c>
      <c r="R111" s="80">
        <v>45992</v>
      </c>
      <c r="S111" s="79" t="e">
        <f>INDEX($P$81:$P$1316,U111-I29)</f>
        <v>#VALUE!</v>
      </c>
      <c r="T111" s="79" t="e">
        <f t="shared" si="41"/>
        <v>#VALUE!</v>
      </c>
      <c r="U111" s="79">
        <f t="shared" si="52"/>
        <v>29</v>
      </c>
      <c r="V111" s="79" t="e">
        <f t="shared" si="49"/>
        <v>#VALUE!</v>
      </c>
      <c r="W111" s="79">
        <f t="shared" si="46"/>
        <v>31</v>
      </c>
      <c r="X111" s="79" t="e">
        <f t="shared" si="50"/>
        <v>#VALUE!</v>
      </c>
      <c r="Y111" s="79">
        <v>500</v>
      </c>
      <c r="Z111" s="79">
        <v>1083</v>
      </c>
      <c r="AA111" s="79" t="e">
        <f>Z111+$I$17*1.5</f>
        <v>#NUM!</v>
      </c>
      <c r="AB111" s="79">
        <f t="shared" si="42"/>
        <v>0</v>
      </c>
    </row>
    <row r="112" spans="1:28" x14ac:dyDescent="0.35">
      <c r="A112" s="82">
        <v>3</v>
      </c>
      <c r="B112" s="79">
        <v>461</v>
      </c>
      <c r="C112" s="80">
        <v>46023</v>
      </c>
      <c r="D112" s="79" t="e">
        <f t="shared" si="40"/>
        <v>#VALUE!</v>
      </c>
      <c r="E112" s="79" t="e">
        <f>INDEX($A$81:$A$2632,F112-I28)</f>
        <v>#VALUE!</v>
      </c>
      <c r="F112" s="79">
        <f t="shared" si="51"/>
        <v>30</v>
      </c>
      <c r="G112" s="79" t="e">
        <f t="shared" si="47"/>
        <v>#VALUE!</v>
      </c>
      <c r="H112" s="79">
        <f t="shared" si="43"/>
        <v>31</v>
      </c>
      <c r="I112" s="79" t="e">
        <f t="shared" si="48"/>
        <v>#VALUE!</v>
      </c>
      <c r="J112" s="79">
        <v>502</v>
      </c>
      <c r="K112" s="79">
        <v>1889</v>
      </c>
      <c r="L112" s="79" t="e">
        <f t="shared" si="44"/>
        <v>#NUM!</v>
      </c>
      <c r="M112" s="81">
        <f t="shared" si="45"/>
        <v>0</v>
      </c>
      <c r="O112" s="79" t="s">
        <v>59</v>
      </c>
      <c r="P112" s="79">
        <v>2</v>
      </c>
      <c r="Q112" s="79">
        <v>531</v>
      </c>
      <c r="R112" s="80">
        <v>46023</v>
      </c>
      <c r="S112" s="79" t="e">
        <f>INDEX($P$81:$P$1316,U112-I29)</f>
        <v>#VALUE!</v>
      </c>
      <c r="T112" s="79" t="e">
        <f t="shared" si="41"/>
        <v>#VALUE!</v>
      </c>
      <c r="U112" s="79">
        <f t="shared" si="52"/>
        <v>30</v>
      </c>
      <c r="V112" s="79" t="e">
        <f t="shared" si="49"/>
        <v>#VALUE!</v>
      </c>
      <c r="W112" s="79">
        <f t="shared" si="46"/>
        <v>31</v>
      </c>
      <c r="X112" s="79" t="e">
        <f t="shared" si="50"/>
        <v>#VALUE!</v>
      </c>
      <c r="Y112" s="79">
        <v>501</v>
      </c>
      <c r="Z112" s="79">
        <f>Z111+18</f>
        <v>1101</v>
      </c>
      <c r="AA112" s="79" t="e">
        <f>Z112+$I$17*1.5</f>
        <v>#NUM!</v>
      </c>
      <c r="AB112" s="79">
        <f t="shared" si="42"/>
        <v>0</v>
      </c>
    </row>
    <row r="113" spans="1:28" x14ac:dyDescent="0.35">
      <c r="A113" s="82">
        <v>3</v>
      </c>
      <c r="B113" s="79">
        <v>461</v>
      </c>
      <c r="C113" s="80">
        <v>46054</v>
      </c>
      <c r="D113" s="79" t="e">
        <f t="shared" ref="D113:D144" si="53">INDEX($B$81:$B$2632,F113-80)</f>
        <v>#VALUE!</v>
      </c>
      <c r="E113" s="79" t="e">
        <f>INDEX($A$81:$A$2632,F113-I28)</f>
        <v>#VALUE!</v>
      </c>
      <c r="F113" s="79">
        <f t="shared" si="51"/>
        <v>31</v>
      </c>
      <c r="G113" s="79" t="e">
        <f t="shared" si="47"/>
        <v>#VALUE!</v>
      </c>
      <c r="H113" s="79">
        <f t="shared" si="43"/>
        <v>31</v>
      </c>
      <c r="I113" s="79" t="e">
        <f t="shared" si="48"/>
        <v>#VALUE!</v>
      </c>
      <c r="J113" s="79">
        <v>503</v>
      </c>
      <c r="K113" s="79">
        <v>1901</v>
      </c>
      <c r="L113" s="79" t="e">
        <f t="shared" si="44"/>
        <v>#NUM!</v>
      </c>
      <c r="M113" s="81">
        <f t="shared" si="45"/>
        <v>0</v>
      </c>
      <c r="O113" s="79" t="s">
        <v>59</v>
      </c>
      <c r="P113" s="79">
        <v>2</v>
      </c>
      <c r="Q113" s="79">
        <v>531</v>
      </c>
      <c r="R113" s="80">
        <v>46054</v>
      </c>
      <c r="S113" s="79" t="e">
        <f>INDEX($P$81:$P$1316,U113-I29)</f>
        <v>#VALUE!</v>
      </c>
      <c r="T113" s="79" t="e">
        <f t="shared" ref="T113:T144" si="54">INDEX($Q$81:$Q$1316,U113-80)</f>
        <v>#VALUE!</v>
      </c>
      <c r="U113" s="79">
        <f t="shared" si="52"/>
        <v>31</v>
      </c>
      <c r="V113" s="79" t="e">
        <f t="shared" si="49"/>
        <v>#VALUE!</v>
      </c>
      <c r="W113" s="79">
        <f t="shared" si="46"/>
        <v>28</v>
      </c>
      <c r="X113" s="79" t="e">
        <f t="shared" si="50"/>
        <v>#VALUE!</v>
      </c>
      <c r="Y113" s="79">
        <v>502</v>
      </c>
      <c r="Z113" s="79">
        <v>1137</v>
      </c>
      <c r="AA113" s="79">
        <f>Z113+6</f>
        <v>1143</v>
      </c>
      <c r="AB113" s="79">
        <f t="shared" si="42"/>
        <v>0</v>
      </c>
    </row>
    <row r="114" spans="1:28" x14ac:dyDescent="0.35">
      <c r="A114" s="82">
        <v>3</v>
      </c>
      <c r="B114" s="79">
        <v>461</v>
      </c>
      <c r="C114" s="80">
        <v>46082</v>
      </c>
      <c r="D114" s="79" t="e">
        <f t="shared" si="53"/>
        <v>#VALUE!</v>
      </c>
      <c r="E114" s="79" t="e">
        <f>INDEX($A$81:$A$2632,F114-I28)</f>
        <v>#VALUE!</v>
      </c>
      <c r="F114" s="79">
        <f t="shared" si="51"/>
        <v>32</v>
      </c>
      <c r="G114" s="79" t="e">
        <f t="shared" si="47"/>
        <v>#VALUE!</v>
      </c>
      <c r="H114" s="79">
        <f t="shared" ref="H114:H145" si="55">C114-C113</f>
        <v>28</v>
      </c>
      <c r="I114" s="79" t="e">
        <f t="shared" si="48"/>
        <v>#VALUE!</v>
      </c>
      <c r="J114" s="79">
        <v>601</v>
      </c>
      <c r="K114" s="79">
        <v>2261</v>
      </c>
      <c r="L114" s="79" t="e">
        <f t="shared" si="44"/>
        <v>#NUM!</v>
      </c>
      <c r="M114" s="81">
        <f t="shared" si="45"/>
        <v>0</v>
      </c>
      <c r="O114" s="79" t="s">
        <v>59</v>
      </c>
      <c r="P114" s="79">
        <v>2</v>
      </c>
      <c r="Q114" s="79">
        <v>531</v>
      </c>
      <c r="R114" s="80">
        <v>46082</v>
      </c>
      <c r="S114" s="79" t="e">
        <f>INDEX($P$81:$P$1316,U114-I29)</f>
        <v>#VALUE!</v>
      </c>
      <c r="T114" s="79" t="e">
        <f t="shared" si="54"/>
        <v>#VALUE!</v>
      </c>
      <c r="U114" s="79">
        <f t="shared" si="52"/>
        <v>32</v>
      </c>
      <c r="V114" s="79" t="e">
        <f t="shared" si="49"/>
        <v>#VALUE!</v>
      </c>
      <c r="W114" s="79">
        <f t="shared" ref="W114:W145" si="56">R115-R114</f>
        <v>31</v>
      </c>
      <c r="X114" s="79" t="e">
        <f t="shared" si="50"/>
        <v>#VALUE!</v>
      </c>
      <c r="Y114" s="79">
        <v>502</v>
      </c>
      <c r="Z114" s="79">
        <v>1137</v>
      </c>
      <c r="AA114" s="79">
        <f>Z114+12</f>
        <v>1149</v>
      </c>
      <c r="AB114" s="79">
        <f t="shared" si="42"/>
        <v>0</v>
      </c>
    </row>
    <row r="115" spans="1:28" x14ac:dyDescent="0.35">
      <c r="A115" s="82">
        <v>3</v>
      </c>
      <c r="B115" s="79">
        <v>461</v>
      </c>
      <c r="C115" s="80">
        <v>46113</v>
      </c>
      <c r="D115" s="79" t="e">
        <f t="shared" si="53"/>
        <v>#VALUE!</v>
      </c>
      <c r="E115" s="79" t="e">
        <f>INDEX($A$81:$A$2632,F115-I28)</f>
        <v>#VALUE!</v>
      </c>
      <c r="F115" s="79">
        <f t="shared" si="51"/>
        <v>33</v>
      </c>
      <c r="G115" s="79" t="e">
        <f t="shared" si="47"/>
        <v>#VALUE!</v>
      </c>
      <c r="H115" s="79">
        <f t="shared" si="55"/>
        <v>31</v>
      </c>
      <c r="I115" s="79" t="e">
        <f t="shared" si="48"/>
        <v>#VALUE!</v>
      </c>
      <c r="J115" s="79">
        <v>602</v>
      </c>
      <c r="K115" s="79">
        <v>2273</v>
      </c>
      <c r="L115" s="79" t="e">
        <f t="shared" si="44"/>
        <v>#NUM!</v>
      </c>
      <c r="M115" s="81">
        <f t="shared" si="45"/>
        <v>0</v>
      </c>
      <c r="O115" s="79" t="s">
        <v>59</v>
      </c>
      <c r="P115" s="79">
        <v>2</v>
      </c>
      <c r="Q115" s="79">
        <v>531</v>
      </c>
      <c r="R115" s="80">
        <v>46113</v>
      </c>
      <c r="S115" s="79" t="e">
        <f>INDEX($P$81:$P$1316,U115-I29)</f>
        <v>#VALUE!</v>
      </c>
      <c r="T115" s="79" t="e">
        <f t="shared" si="54"/>
        <v>#VALUE!</v>
      </c>
      <c r="U115" s="79">
        <f t="shared" si="52"/>
        <v>33</v>
      </c>
      <c r="V115" s="79" t="e">
        <f t="shared" si="49"/>
        <v>#VALUE!</v>
      </c>
      <c r="W115" s="79">
        <f t="shared" si="56"/>
        <v>30</v>
      </c>
      <c r="X115" s="79" t="e">
        <f t="shared" si="50"/>
        <v>#VALUE!</v>
      </c>
      <c r="Y115" s="79">
        <v>504</v>
      </c>
      <c r="Z115" s="79">
        <v>1173</v>
      </c>
      <c r="AA115" s="79" t="e">
        <f>IF(I17&gt;36,Z115+12,Z115+6)</f>
        <v>#NUM!</v>
      </c>
      <c r="AB115" s="79">
        <f t="shared" si="42"/>
        <v>0</v>
      </c>
    </row>
    <row r="116" spans="1:28" x14ac:dyDescent="0.35">
      <c r="A116" s="82">
        <v>3</v>
      </c>
      <c r="B116" s="79">
        <v>461</v>
      </c>
      <c r="C116" s="80">
        <v>46143</v>
      </c>
      <c r="D116" s="79" t="e">
        <f t="shared" si="53"/>
        <v>#VALUE!</v>
      </c>
      <c r="E116" s="79" t="e">
        <f>INDEX($A$81:$A$2632,F116-I28)</f>
        <v>#VALUE!</v>
      </c>
      <c r="F116" s="79">
        <f t="shared" si="51"/>
        <v>34</v>
      </c>
      <c r="G116" s="79" t="e">
        <f t="shared" si="47"/>
        <v>#VALUE!</v>
      </c>
      <c r="H116" s="79">
        <f t="shared" si="55"/>
        <v>30</v>
      </c>
      <c r="I116" s="79" t="e">
        <f t="shared" si="48"/>
        <v>#VALUE!</v>
      </c>
      <c r="O116" s="79" t="s">
        <v>59</v>
      </c>
      <c r="P116" s="79">
        <v>2</v>
      </c>
      <c r="Q116" s="79">
        <v>531</v>
      </c>
      <c r="R116" s="80">
        <v>46143</v>
      </c>
      <c r="S116" s="79" t="e">
        <f>INDEX($P$81:$P$1316,U116-I29)</f>
        <v>#VALUE!</v>
      </c>
      <c r="T116" s="79" t="e">
        <f t="shared" si="54"/>
        <v>#VALUE!</v>
      </c>
      <c r="U116" s="79">
        <f t="shared" si="52"/>
        <v>34</v>
      </c>
      <c r="V116" s="79" t="e">
        <f t="shared" si="49"/>
        <v>#VALUE!</v>
      </c>
      <c r="W116" s="79">
        <f t="shared" si="56"/>
        <v>31</v>
      </c>
      <c r="X116" s="79" t="e">
        <f t="shared" si="50"/>
        <v>#VALUE!</v>
      </c>
    </row>
    <row r="117" spans="1:28" x14ac:dyDescent="0.35">
      <c r="A117" s="82">
        <v>4</v>
      </c>
      <c r="B117" s="79">
        <v>505</v>
      </c>
      <c r="C117" s="80">
        <v>46174</v>
      </c>
      <c r="D117" s="79" t="e">
        <f t="shared" si="53"/>
        <v>#VALUE!</v>
      </c>
      <c r="E117" s="79" t="e">
        <f>INDEX($A$81:$A$2632,F117-I28)</f>
        <v>#VALUE!</v>
      </c>
      <c r="F117" s="79">
        <f t="shared" si="51"/>
        <v>35</v>
      </c>
      <c r="G117" s="79" t="e">
        <f t="shared" si="47"/>
        <v>#VALUE!</v>
      </c>
      <c r="H117" s="79">
        <f t="shared" si="55"/>
        <v>31</v>
      </c>
      <c r="I117" s="79" t="e">
        <f t="shared" si="48"/>
        <v>#VALUE!</v>
      </c>
      <c r="O117" s="79" t="s">
        <v>59</v>
      </c>
      <c r="P117" s="79">
        <v>3</v>
      </c>
      <c r="Q117" s="79">
        <v>577</v>
      </c>
      <c r="R117" s="80">
        <v>46174</v>
      </c>
      <c r="S117" s="79" t="e">
        <f>INDEX($P$81:$P$1316,U117-I29)</f>
        <v>#VALUE!</v>
      </c>
      <c r="T117" s="79" t="e">
        <f t="shared" si="54"/>
        <v>#VALUE!</v>
      </c>
      <c r="U117" s="79">
        <f t="shared" si="52"/>
        <v>35</v>
      </c>
      <c r="V117" s="79" t="e">
        <f t="shared" si="49"/>
        <v>#VALUE!</v>
      </c>
      <c r="W117" s="79">
        <f t="shared" si="56"/>
        <v>30</v>
      </c>
      <c r="X117" s="79" t="e">
        <f t="shared" si="50"/>
        <v>#VALUE!</v>
      </c>
    </row>
    <row r="118" spans="1:28" x14ac:dyDescent="0.35">
      <c r="A118" s="82">
        <v>4</v>
      </c>
      <c r="B118" s="79">
        <v>505</v>
      </c>
      <c r="C118" s="80">
        <v>46204</v>
      </c>
      <c r="D118" s="79" t="e">
        <f t="shared" si="53"/>
        <v>#VALUE!</v>
      </c>
      <c r="E118" s="79" t="e">
        <f>INDEX($A$81:$A$2632,F118-I28)</f>
        <v>#VALUE!</v>
      </c>
      <c r="F118" s="79">
        <f t="shared" si="51"/>
        <v>36</v>
      </c>
      <c r="G118" s="79" t="e">
        <f t="shared" si="47"/>
        <v>#VALUE!</v>
      </c>
      <c r="H118" s="79">
        <f t="shared" si="55"/>
        <v>30</v>
      </c>
      <c r="I118" s="79" t="e">
        <f t="shared" si="48"/>
        <v>#VALUE!</v>
      </c>
      <c r="O118" s="79" t="s">
        <v>59</v>
      </c>
      <c r="P118" s="79">
        <v>3</v>
      </c>
      <c r="Q118" s="79">
        <v>577</v>
      </c>
      <c r="R118" s="80">
        <v>46204</v>
      </c>
      <c r="S118" s="79" t="e">
        <f>INDEX($P$81:$P$1316,U118-I29)</f>
        <v>#VALUE!</v>
      </c>
      <c r="T118" s="79" t="e">
        <f t="shared" si="54"/>
        <v>#VALUE!</v>
      </c>
      <c r="U118" s="79">
        <f t="shared" si="52"/>
        <v>36</v>
      </c>
      <c r="V118" s="79" t="e">
        <f t="shared" si="49"/>
        <v>#VALUE!</v>
      </c>
      <c r="W118" s="79">
        <f t="shared" si="56"/>
        <v>31</v>
      </c>
      <c r="X118" s="79" t="e">
        <f t="shared" si="50"/>
        <v>#VALUE!</v>
      </c>
    </row>
    <row r="119" spans="1:28" x14ac:dyDescent="0.35">
      <c r="A119" s="82">
        <v>4</v>
      </c>
      <c r="B119" s="79">
        <v>505</v>
      </c>
      <c r="C119" s="80">
        <v>46235</v>
      </c>
      <c r="D119" s="79" t="e">
        <f t="shared" si="53"/>
        <v>#VALUE!</v>
      </c>
      <c r="E119" s="79" t="e">
        <f>INDEX($A$81:$A$2632,F119-I28)</f>
        <v>#VALUE!</v>
      </c>
      <c r="F119" s="79">
        <f t="shared" si="51"/>
        <v>37</v>
      </c>
      <c r="G119" s="79" t="e">
        <f t="shared" si="47"/>
        <v>#VALUE!</v>
      </c>
      <c r="H119" s="79">
        <f t="shared" si="55"/>
        <v>31</v>
      </c>
      <c r="I119" s="79" t="e">
        <f t="shared" si="48"/>
        <v>#VALUE!</v>
      </c>
      <c r="O119" s="79" t="s">
        <v>59</v>
      </c>
      <c r="P119" s="79">
        <v>3</v>
      </c>
      <c r="Q119" s="79">
        <v>577</v>
      </c>
      <c r="R119" s="80">
        <v>46235</v>
      </c>
      <c r="S119" s="79" t="e">
        <f>INDEX($P$81:$P$1316,U119-I29)</f>
        <v>#VALUE!</v>
      </c>
      <c r="T119" s="79" t="e">
        <f t="shared" si="54"/>
        <v>#VALUE!</v>
      </c>
      <c r="U119" s="79">
        <f t="shared" si="52"/>
        <v>37</v>
      </c>
      <c r="V119" s="79" t="e">
        <f t="shared" si="49"/>
        <v>#VALUE!</v>
      </c>
      <c r="W119" s="79">
        <f t="shared" si="56"/>
        <v>31</v>
      </c>
      <c r="X119" s="79" t="e">
        <f t="shared" si="50"/>
        <v>#VALUE!</v>
      </c>
    </row>
    <row r="120" spans="1:28" x14ac:dyDescent="0.35">
      <c r="A120" s="82">
        <v>4</v>
      </c>
      <c r="B120" s="79">
        <v>505</v>
      </c>
      <c r="C120" s="80">
        <v>46266</v>
      </c>
      <c r="D120" s="79" t="e">
        <f t="shared" si="53"/>
        <v>#VALUE!</v>
      </c>
      <c r="E120" s="79" t="e">
        <f>INDEX($A$81:$A$2632,F120-I28)</f>
        <v>#VALUE!</v>
      </c>
      <c r="F120" s="79">
        <f t="shared" si="51"/>
        <v>38</v>
      </c>
      <c r="G120" s="79" t="e">
        <f t="shared" si="47"/>
        <v>#VALUE!</v>
      </c>
      <c r="H120" s="79">
        <f t="shared" si="55"/>
        <v>31</v>
      </c>
      <c r="I120" s="79" t="e">
        <f t="shared" si="48"/>
        <v>#VALUE!</v>
      </c>
      <c r="O120" s="79" t="s">
        <v>59</v>
      </c>
      <c r="P120" s="79">
        <v>3</v>
      </c>
      <c r="Q120" s="79">
        <v>577</v>
      </c>
      <c r="R120" s="80">
        <v>46266</v>
      </c>
      <c r="S120" s="79" t="e">
        <f>INDEX($P$81:$P$1316,U120-I29)</f>
        <v>#VALUE!</v>
      </c>
      <c r="T120" s="79" t="e">
        <f t="shared" si="54"/>
        <v>#VALUE!</v>
      </c>
      <c r="U120" s="79">
        <f t="shared" si="52"/>
        <v>38</v>
      </c>
      <c r="V120" s="79" t="e">
        <f t="shared" si="49"/>
        <v>#VALUE!</v>
      </c>
      <c r="W120" s="79">
        <f t="shared" si="56"/>
        <v>30</v>
      </c>
      <c r="X120" s="79" t="e">
        <f t="shared" si="50"/>
        <v>#VALUE!</v>
      </c>
    </row>
    <row r="121" spans="1:28" x14ac:dyDescent="0.35">
      <c r="A121" s="82">
        <v>4</v>
      </c>
      <c r="B121" s="79">
        <v>505</v>
      </c>
      <c r="C121" s="80">
        <v>46296</v>
      </c>
      <c r="D121" s="79" t="e">
        <f t="shared" si="53"/>
        <v>#VALUE!</v>
      </c>
      <c r="E121" s="79" t="e">
        <f>INDEX($A$81:$A$2632,F121-I28)</f>
        <v>#VALUE!</v>
      </c>
      <c r="F121" s="79">
        <f t="shared" si="51"/>
        <v>39</v>
      </c>
      <c r="G121" s="79" t="e">
        <f t="shared" si="47"/>
        <v>#VALUE!</v>
      </c>
      <c r="H121" s="79">
        <f t="shared" si="55"/>
        <v>30</v>
      </c>
      <c r="I121" s="79" t="e">
        <f t="shared" si="48"/>
        <v>#VALUE!</v>
      </c>
      <c r="O121" s="79" t="s">
        <v>59</v>
      </c>
      <c r="P121" s="79">
        <v>3</v>
      </c>
      <c r="Q121" s="79">
        <v>577</v>
      </c>
      <c r="R121" s="80">
        <v>46296</v>
      </c>
      <c r="S121" s="79" t="e">
        <f>INDEX($P$81:$P$1316,U121-I29)</f>
        <v>#VALUE!</v>
      </c>
      <c r="T121" s="79" t="e">
        <f t="shared" si="54"/>
        <v>#VALUE!</v>
      </c>
      <c r="U121" s="79">
        <f t="shared" si="52"/>
        <v>39</v>
      </c>
      <c r="V121" s="79" t="e">
        <f t="shared" si="49"/>
        <v>#VALUE!</v>
      </c>
      <c r="W121" s="79">
        <f t="shared" si="56"/>
        <v>31</v>
      </c>
      <c r="X121" s="79" t="e">
        <f t="shared" si="50"/>
        <v>#VALUE!</v>
      </c>
    </row>
    <row r="122" spans="1:28" x14ac:dyDescent="0.35">
      <c r="A122" s="82">
        <v>4</v>
      </c>
      <c r="B122" s="79">
        <v>505</v>
      </c>
      <c r="C122" s="80">
        <v>46327</v>
      </c>
      <c r="D122" s="79" t="e">
        <f t="shared" si="53"/>
        <v>#VALUE!</v>
      </c>
      <c r="E122" s="79" t="e">
        <f>INDEX($A$81:$A$2632,F122-I28)</f>
        <v>#VALUE!</v>
      </c>
      <c r="F122" s="79">
        <f t="shared" si="51"/>
        <v>40</v>
      </c>
      <c r="G122" s="79" t="e">
        <f t="shared" si="47"/>
        <v>#VALUE!</v>
      </c>
      <c r="H122" s="79">
        <f t="shared" si="55"/>
        <v>31</v>
      </c>
      <c r="I122" s="79" t="e">
        <f t="shared" si="48"/>
        <v>#VALUE!</v>
      </c>
      <c r="O122" s="79" t="s">
        <v>59</v>
      </c>
      <c r="P122" s="79">
        <v>3</v>
      </c>
      <c r="Q122" s="79">
        <v>577</v>
      </c>
      <c r="R122" s="80">
        <v>46327</v>
      </c>
      <c r="S122" s="79" t="e">
        <f>INDEX($P$81:$P$1316,U122-I29)</f>
        <v>#VALUE!</v>
      </c>
      <c r="T122" s="79" t="e">
        <f t="shared" si="54"/>
        <v>#VALUE!</v>
      </c>
      <c r="U122" s="79">
        <f t="shared" si="52"/>
        <v>40</v>
      </c>
      <c r="V122" s="79" t="e">
        <f t="shared" si="49"/>
        <v>#VALUE!</v>
      </c>
      <c r="W122" s="79">
        <f t="shared" si="56"/>
        <v>30</v>
      </c>
      <c r="X122" s="79" t="e">
        <f t="shared" si="50"/>
        <v>#VALUE!</v>
      </c>
    </row>
    <row r="123" spans="1:28" x14ac:dyDescent="0.35">
      <c r="A123" s="82">
        <v>4</v>
      </c>
      <c r="B123" s="79">
        <v>505</v>
      </c>
      <c r="C123" s="80">
        <v>46357</v>
      </c>
      <c r="D123" s="79" t="e">
        <f t="shared" si="53"/>
        <v>#VALUE!</v>
      </c>
      <c r="E123" s="79" t="e">
        <f>INDEX($A$81:$A$2632,F123-I28)</f>
        <v>#VALUE!</v>
      </c>
      <c r="F123" s="79">
        <f t="shared" si="51"/>
        <v>41</v>
      </c>
      <c r="G123" s="79" t="e">
        <f t="shared" si="47"/>
        <v>#VALUE!</v>
      </c>
      <c r="H123" s="79">
        <f t="shared" si="55"/>
        <v>30</v>
      </c>
      <c r="I123" s="79" t="e">
        <f t="shared" si="48"/>
        <v>#VALUE!</v>
      </c>
      <c r="O123" s="79" t="s">
        <v>59</v>
      </c>
      <c r="P123" s="79">
        <v>3</v>
      </c>
      <c r="Q123" s="79">
        <v>577</v>
      </c>
      <c r="R123" s="80">
        <v>46357</v>
      </c>
      <c r="S123" s="79" t="e">
        <f>INDEX($P$81:$P$1316,U123-I29)</f>
        <v>#VALUE!</v>
      </c>
      <c r="T123" s="79" t="e">
        <f t="shared" si="54"/>
        <v>#VALUE!</v>
      </c>
      <c r="U123" s="79">
        <f t="shared" si="52"/>
        <v>41</v>
      </c>
      <c r="V123" s="79" t="e">
        <f t="shared" si="49"/>
        <v>#VALUE!</v>
      </c>
      <c r="W123" s="79">
        <f t="shared" si="56"/>
        <v>31</v>
      </c>
      <c r="X123" s="79" t="e">
        <f t="shared" si="50"/>
        <v>#VALUE!</v>
      </c>
    </row>
    <row r="124" spans="1:28" x14ac:dyDescent="0.35">
      <c r="A124" s="82">
        <v>4</v>
      </c>
      <c r="B124" s="79">
        <v>505</v>
      </c>
      <c r="C124" s="80">
        <v>46388</v>
      </c>
      <c r="D124" s="79" t="e">
        <f t="shared" si="53"/>
        <v>#VALUE!</v>
      </c>
      <c r="E124" s="79" t="e">
        <f>INDEX($A$81:$A$2632,F124-I28)</f>
        <v>#VALUE!</v>
      </c>
      <c r="F124" s="79">
        <f t="shared" si="51"/>
        <v>42</v>
      </c>
      <c r="G124" s="79" t="e">
        <f t="shared" si="47"/>
        <v>#VALUE!</v>
      </c>
      <c r="H124" s="79">
        <f t="shared" si="55"/>
        <v>31</v>
      </c>
      <c r="I124" s="79" t="e">
        <f t="shared" si="48"/>
        <v>#VALUE!</v>
      </c>
      <c r="O124" s="79" t="s">
        <v>59</v>
      </c>
      <c r="P124" s="79">
        <v>3</v>
      </c>
      <c r="Q124" s="79">
        <v>577</v>
      </c>
      <c r="R124" s="80">
        <v>46388</v>
      </c>
      <c r="S124" s="79" t="e">
        <f>INDEX($P$81:$P$1316,U124-I29)</f>
        <v>#VALUE!</v>
      </c>
      <c r="T124" s="79" t="e">
        <f t="shared" si="54"/>
        <v>#VALUE!</v>
      </c>
      <c r="U124" s="79">
        <f t="shared" si="52"/>
        <v>42</v>
      </c>
      <c r="V124" s="79" t="e">
        <f t="shared" si="49"/>
        <v>#VALUE!</v>
      </c>
      <c r="W124" s="79">
        <f t="shared" si="56"/>
        <v>31</v>
      </c>
      <c r="X124" s="79" t="e">
        <f t="shared" si="50"/>
        <v>#VALUE!</v>
      </c>
    </row>
    <row r="125" spans="1:28" x14ac:dyDescent="0.35">
      <c r="A125" s="82">
        <v>4</v>
      </c>
      <c r="B125" s="79">
        <v>505</v>
      </c>
      <c r="C125" s="80">
        <v>46419</v>
      </c>
      <c r="D125" s="79" t="e">
        <f t="shared" si="53"/>
        <v>#VALUE!</v>
      </c>
      <c r="E125" s="79" t="e">
        <f>INDEX($A$81:$A$2632,F125-I28)</f>
        <v>#VALUE!</v>
      </c>
      <c r="F125" s="79">
        <f t="shared" si="51"/>
        <v>43</v>
      </c>
      <c r="G125" s="79" t="e">
        <f t="shared" si="47"/>
        <v>#VALUE!</v>
      </c>
      <c r="H125" s="79">
        <f t="shared" si="55"/>
        <v>31</v>
      </c>
      <c r="I125" s="79" t="e">
        <f t="shared" si="48"/>
        <v>#VALUE!</v>
      </c>
      <c r="O125" s="79" t="s">
        <v>59</v>
      </c>
      <c r="P125" s="79">
        <v>3</v>
      </c>
      <c r="Q125" s="79">
        <v>577</v>
      </c>
      <c r="R125" s="80">
        <v>46419</v>
      </c>
      <c r="S125" s="79" t="e">
        <f>INDEX($P$81:$P$1316,U125-I29)</f>
        <v>#VALUE!</v>
      </c>
      <c r="T125" s="79" t="e">
        <f t="shared" si="54"/>
        <v>#VALUE!</v>
      </c>
      <c r="U125" s="79">
        <f t="shared" si="52"/>
        <v>43</v>
      </c>
      <c r="V125" s="79" t="e">
        <f t="shared" si="49"/>
        <v>#VALUE!</v>
      </c>
      <c r="W125" s="79">
        <f t="shared" si="56"/>
        <v>28</v>
      </c>
      <c r="X125" s="79" t="e">
        <f t="shared" si="50"/>
        <v>#VALUE!</v>
      </c>
    </row>
    <row r="126" spans="1:28" x14ac:dyDescent="0.35">
      <c r="A126" s="82">
        <v>4</v>
      </c>
      <c r="B126" s="79">
        <v>505</v>
      </c>
      <c r="C126" s="80">
        <v>46447</v>
      </c>
      <c r="D126" s="79" t="e">
        <f t="shared" si="53"/>
        <v>#VALUE!</v>
      </c>
      <c r="E126" s="79" t="e">
        <f>INDEX($A$81:$A$2632,F126-I28)</f>
        <v>#VALUE!</v>
      </c>
      <c r="F126" s="79">
        <f t="shared" si="51"/>
        <v>44</v>
      </c>
      <c r="G126" s="79" t="e">
        <f t="shared" si="47"/>
        <v>#VALUE!</v>
      </c>
      <c r="H126" s="79">
        <f t="shared" si="55"/>
        <v>28</v>
      </c>
      <c r="I126" s="79" t="e">
        <f t="shared" si="48"/>
        <v>#VALUE!</v>
      </c>
      <c r="O126" s="79" t="s">
        <v>59</v>
      </c>
      <c r="P126" s="79">
        <v>3</v>
      </c>
      <c r="Q126" s="79">
        <v>577</v>
      </c>
      <c r="R126" s="80">
        <v>46447</v>
      </c>
      <c r="S126" s="79" t="e">
        <f>INDEX($P$81:$P$1316,U126-I29)</f>
        <v>#VALUE!</v>
      </c>
      <c r="T126" s="79" t="e">
        <f t="shared" si="54"/>
        <v>#VALUE!</v>
      </c>
      <c r="U126" s="79">
        <f t="shared" si="52"/>
        <v>44</v>
      </c>
      <c r="V126" s="79" t="e">
        <f t="shared" si="49"/>
        <v>#VALUE!</v>
      </c>
      <c r="W126" s="79">
        <f t="shared" si="56"/>
        <v>31</v>
      </c>
      <c r="X126" s="79" t="e">
        <f t="shared" si="50"/>
        <v>#VALUE!</v>
      </c>
    </row>
    <row r="127" spans="1:28" x14ac:dyDescent="0.35">
      <c r="A127" s="82">
        <v>4</v>
      </c>
      <c r="B127" s="79">
        <v>505</v>
      </c>
      <c r="C127" s="80">
        <v>46478</v>
      </c>
      <c r="D127" s="79" t="e">
        <f t="shared" si="53"/>
        <v>#VALUE!</v>
      </c>
      <c r="E127" s="79" t="e">
        <f>INDEX($A$81:$A$2632,F127-I28)</f>
        <v>#VALUE!</v>
      </c>
      <c r="F127" s="79">
        <f t="shared" si="51"/>
        <v>45</v>
      </c>
      <c r="G127" s="79" t="e">
        <f t="shared" si="47"/>
        <v>#VALUE!</v>
      </c>
      <c r="H127" s="79">
        <f t="shared" si="55"/>
        <v>31</v>
      </c>
      <c r="I127" s="79" t="e">
        <f t="shared" si="48"/>
        <v>#VALUE!</v>
      </c>
      <c r="O127" s="79" t="s">
        <v>59</v>
      </c>
      <c r="P127" s="79">
        <v>3</v>
      </c>
      <c r="Q127" s="79">
        <v>577</v>
      </c>
      <c r="R127" s="80">
        <v>46478</v>
      </c>
      <c r="S127" s="79" t="e">
        <f>INDEX($P$81:$P$1316,U127-I29)</f>
        <v>#VALUE!</v>
      </c>
      <c r="T127" s="79" t="e">
        <f t="shared" si="54"/>
        <v>#VALUE!</v>
      </c>
      <c r="U127" s="79">
        <f t="shared" si="52"/>
        <v>45</v>
      </c>
      <c r="V127" s="79" t="e">
        <f t="shared" si="49"/>
        <v>#VALUE!</v>
      </c>
      <c r="W127" s="79">
        <f t="shared" si="56"/>
        <v>30</v>
      </c>
      <c r="X127" s="79" t="e">
        <f t="shared" si="50"/>
        <v>#VALUE!</v>
      </c>
    </row>
    <row r="128" spans="1:28" x14ac:dyDescent="0.35">
      <c r="A128" s="82">
        <v>4</v>
      </c>
      <c r="B128" s="79">
        <v>505</v>
      </c>
      <c r="C128" s="80">
        <v>46508</v>
      </c>
      <c r="D128" s="79" t="e">
        <f t="shared" si="53"/>
        <v>#VALUE!</v>
      </c>
      <c r="E128" s="79" t="e">
        <f>INDEX($A$81:$A$2632,F128-I28)</f>
        <v>#VALUE!</v>
      </c>
      <c r="F128" s="79">
        <f t="shared" si="51"/>
        <v>46</v>
      </c>
      <c r="G128" s="79" t="e">
        <f t="shared" si="47"/>
        <v>#VALUE!</v>
      </c>
      <c r="H128" s="79">
        <f t="shared" si="55"/>
        <v>30</v>
      </c>
      <c r="I128" s="79" t="e">
        <f t="shared" si="48"/>
        <v>#VALUE!</v>
      </c>
      <c r="O128" s="79" t="s">
        <v>59</v>
      </c>
      <c r="P128" s="79">
        <v>3</v>
      </c>
      <c r="Q128" s="79">
        <v>577</v>
      </c>
      <c r="R128" s="80">
        <v>46508</v>
      </c>
      <c r="S128" s="79" t="e">
        <f>INDEX($P$81:$P$1316,U128-I29)</f>
        <v>#VALUE!</v>
      </c>
      <c r="T128" s="79" t="e">
        <f t="shared" si="54"/>
        <v>#VALUE!</v>
      </c>
      <c r="U128" s="79">
        <f t="shared" si="52"/>
        <v>46</v>
      </c>
      <c r="V128" s="79" t="e">
        <f t="shared" si="49"/>
        <v>#VALUE!</v>
      </c>
      <c r="W128" s="79">
        <f t="shared" si="56"/>
        <v>31</v>
      </c>
      <c r="X128" s="79" t="e">
        <f t="shared" si="50"/>
        <v>#VALUE!</v>
      </c>
    </row>
    <row r="129" spans="1:24" x14ac:dyDescent="0.35">
      <c r="A129" s="82">
        <v>5</v>
      </c>
      <c r="B129" s="79">
        <v>555</v>
      </c>
      <c r="C129" s="80">
        <v>46539</v>
      </c>
      <c r="D129" s="79" t="e">
        <f t="shared" si="53"/>
        <v>#VALUE!</v>
      </c>
      <c r="E129" s="79" t="e">
        <f>INDEX($A$81:$A$2632,F129-I28)</f>
        <v>#VALUE!</v>
      </c>
      <c r="F129" s="79">
        <f t="shared" si="51"/>
        <v>47</v>
      </c>
      <c r="G129" s="79" t="e">
        <f t="shared" si="47"/>
        <v>#VALUE!</v>
      </c>
      <c r="H129" s="79">
        <f t="shared" si="55"/>
        <v>31</v>
      </c>
      <c r="I129" s="79" t="e">
        <f t="shared" si="48"/>
        <v>#VALUE!</v>
      </c>
      <c r="O129" s="79" t="s">
        <v>59</v>
      </c>
      <c r="P129" s="79">
        <v>4</v>
      </c>
      <c r="Q129" s="79">
        <v>621</v>
      </c>
      <c r="R129" s="80">
        <v>46539</v>
      </c>
      <c r="S129" s="79" t="e">
        <f>INDEX($P$81:$P$1316,U129-I29)</f>
        <v>#VALUE!</v>
      </c>
      <c r="T129" s="79" t="e">
        <f t="shared" si="54"/>
        <v>#VALUE!</v>
      </c>
      <c r="U129" s="79">
        <f t="shared" si="52"/>
        <v>47</v>
      </c>
      <c r="V129" s="79" t="e">
        <f t="shared" si="49"/>
        <v>#VALUE!</v>
      </c>
      <c r="W129" s="79">
        <f t="shared" si="56"/>
        <v>30</v>
      </c>
      <c r="X129" s="79" t="e">
        <f t="shared" si="50"/>
        <v>#VALUE!</v>
      </c>
    </row>
    <row r="130" spans="1:24" x14ac:dyDescent="0.35">
      <c r="A130" s="82">
        <v>5</v>
      </c>
      <c r="B130" s="79">
        <v>555</v>
      </c>
      <c r="C130" s="80">
        <v>46569</v>
      </c>
      <c r="D130" s="79" t="e">
        <f t="shared" si="53"/>
        <v>#VALUE!</v>
      </c>
      <c r="E130" s="79" t="e">
        <f>INDEX($A$81:$A$2632,F130-I28)</f>
        <v>#VALUE!</v>
      </c>
      <c r="F130" s="79">
        <f t="shared" si="51"/>
        <v>48</v>
      </c>
      <c r="G130" s="79" t="e">
        <f t="shared" si="47"/>
        <v>#VALUE!</v>
      </c>
      <c r="H130" s="79">
        <f t="shared" si="55"/>
        <v>30</v>
      </c>
      <c r="I130" s="79" t="e">
        <f t="shared" si="48"/>
        <v>#VALUE!</v>
      </c>
      <c r="O130" s="79" t="s">
        <v>59</v>
      </c>
      <c r="P130" s="79">
        <v>4</v>
      </c>
      <c r="Q130" s="79">
        <v>621</v>
      </c>
      <c r="R130" s="80">
        <v>46569</v>
      </c>
      <c r="S130" s="79" t="e">
        <f>INDEX($P$81:$P$1316,U130-I29)</f>
        <v>#VALUE!</v>
      </c>
      <c r="T130" s="79" t="e">
        <f t="shared" si="54"/>
        <v>#VALUE!</v>
      </c>
      <c r="U130" s="79">
        <f t="shared" si="52"/>
        <v>48</v>
      </c>
      <c r="V130" s="79" t="e">
        <f t="shared" si="49"/>
        <v>#VALUE!</v>
      </c>
      <c r="W130" s="79">
        <f t="shared" si="56"/>
        <v>31</v>
      </c>
      <c r="X130" s="79" t="e">
        <f t="shared" si="50"/>
        <v>#VALUE!</v>
      </c>
    </row>
    <row r="131" spans="1:24" x14ac:dyDescent="0.35">
      <c r="A131" s="82">
        <v>5</v>
      </c>
      <c r="B131" s="79">
        <v>555</v>
      </c>
      <c r="C131" s="80">
        <v>46600</v>
      </c>
      <c r="D131" s="79" t="e">
        <f t="shared" si="53"/>
        <v>#VALUE!</v>
      </c>
      <c r="E131" s="79" t="e">
        <f>INDEX($A$81:$A$2632,F131-I28)</f>
        <v>#VALUE!</v>
      </c>
      <c r="F131" s="79">
        <f t="shared" si="51"/>
        <v>49</v>
      </c>
      <c r="G131" s="79" t="e">
        <f t="shared" si="47"/>
        <v>#VALUE!</v>
      </c>
      <c r="H131" s="79">
        <f t="shared" si="55"/>
        <v>31</v>
      </c>
      <c r="I131" s="79" t="e">
        <f t="shared" si="48"/>
        <v>#VALUE!</v>
      </c>
      <c r="O131" s="79" t="s">
        <v>59</v>
      </c>
      <c r="P131" s="79">
        <v>4</v>
      </c>
      <c r="Q131" s="79">
        <v>621</v>
      </c>
      <c r="R131" s="80">
        <v>46600</v>
      </c>
      <c r="S131" s="79" t="e">
        <f>INDEX($P$81:$P$1316,U131-I29)</f>
        <v>#VALUE!</v>
      </c>
      <c r="T131" s="79" t="e">
        <f t="shared" si="54"/>
        <v>#VALUE!</v>
      </c>
      <c r="U131" s="79">
        <f t="shared" si="52"/>
        <v>49</v>
      </c>
      <c r="V131" s="79" t="e">
        <f t="shared" si="49"/>
        <v>#VALUE!</v>
      </c>
      <c r="W131" s="79">
        <f t="shared" si="56"/>
        <v>31</v>
      </c>
      <c r="X131" s="79" t="e">
        <f t="shared" si="50"/>
        <v>#VALUE!</v>
      </c>
    </row>
    <row r="132" spans="1:24" x14ac:dyDescent="0.35">
      <c r="A132" s="82">
        <v>5</v>
      </c>
      <c r="B132" s="79">
        <v>555</v>
      </c>
      <c r="C132" s="80">
        <v>46631</v>
      </c>
      <c r="D132" s="79" t="e">
        <f t="shared" si="53"/>
        <v>#VALUE!</v>
      </c>
      <c r="E132" s="79" t="e">
        <f>INDEX($A$81:$A$2632,F132-I28)</f>
        <v>#VALUE!</v>
      </c>
      <c r="F132" s="79">
        <f t="shared" si="51"/>
        <v>50</v>
      </c>
      <c r="G132" s="79" t="e">
        <f t="shared" si="47"/>
        <v>#VALUE!</v>
      </c>
      <c r="H132" s="79">
        <f t="shared" si="55"/>
        <v>31</v>
      </c>
      <c r="I132" s="79" t="e">
        <f t="shared" si="48"/>
        <v>#VALUE!</v>
      </c>
      <c r="O132" s="79" t="s">
        <v>59</v>
      </c>
      <c r="P132" s="79">
        <v>4</v>
      </c>
      <c r="Q132" s="79">
        <v>621</v>
      </c>
      <c r="R132" s="80">
        <v>46631</v>
      </c>
      <c r="S132" s="79" t="e">
        <f>INDEX($P$81:$P$1316,U132-I29)</f>
        <v>#VALUE!</v>
      </c>
      <c r="T132" s="79" t="e">
        <f t="shared" si="54"/>
        <v>#VALUE!</v>
      </c>
      <c r="U132" s="79">
        <f t="shared" si="52"/>
        <v>50</v>
      </c>
      <c r="V132" s="79" t="e">
        <f t="shared" si="49"/>
        <v>#VALUE!</v>
      </c>
      <c r="W132" s="79">
        <f t="shared" si="56"/>
        <v>30</v>
      </c>
      <c r="X132" s="79" t="e">
        <f t="shared" si="50"/>
        <v>#VALUE!</v>
      </c>
    </row>
    <row r="133" spans="1:24" x14ac:dyDescent="0.35">
      <c r="A133" s="82">
        <v>5</v>
      </c>
      <c r="B133" s="79">
        <v>555</v>
      </c>
      <c r="C133" s="80">
        <v>46661</v>
      </c>
      <c r="D133" s="79" t="e">
        <f t="shared" si="53"/>
        <v>#VALUE!</v>
      </c>
      <c r="E133" s="79" t="e">
        <f>INDEX($A$81:$A$2632,F133-I28)</f>
        <v>#VALUE!</v>
      </c>
      <c r="F133" s="79">
        <f t="shared" si="51"/>
        <v>51</v>
      </c>
      <c r="G133" s="79" t="e">
        <f t="shared" si="47"/>
        <v>#VALUE!</v>
      </c>
      <c r="H133" s="79">
        <f t="shared" si="55"/>
        <v>30</v>
      </c>
      <c r="I133" s="79" t="e">
        <f t="shared" si="48"/>
        <v>#VALUE!</v>
      </c>
      <c r="O133" s="79" t="s">
        <v>59</v>
      </c>
      <c r="P133" s="79">
        <v>4</v>
      </c>
      <c r="Q133" s="79">
        <v>621</v>
      </c>
      <c r="R133" s="80">
        <v>46661</v>
      </c>
      <c r="S133" s="79" t="e">
        <f>INDEX($P$81:$P$1316,U133-I29)</f>
        <v>#VALUE!</v>
      </c>
      <c r="T133" s="79" t="e">
        <f t="shared" si="54"/>
        <v>#VALUE!</v>
      </c>
      <c r="U133" s="79">
        <f t="shared" si="52"/>
        <v>51</v>
      </c>
      <c r="V133" s="79" t="e">
        <f t="shared" si="49"/>
        <v>#VALUE!</v>
      </c>
      <c r="W133" s="79">
        <f t="shared" si="56"/>
        <v>31</v>
      </c>
      <c r="X133" s="79" t="e">
        <f t="shared" si="50"/>
        <v>#VALUE!</v>
      </c>
    </row>
    <row r="134" spans="1:24" x14ac:dyDescent="0.35">
      <c r="A134" s="82">
        <v>5</v>
      </c>
      <c r="B134" s="79">
        <v>555</v>
      </c>
      <c r="C134" s="80">
        <v>46692</v>
      </c>
      <c r="D134" s="79" t="e">
        <f t="shared" si="53"/>
        <v>#VALUE!</v>
      </c>
      <c r="E134" s="79" t="e">
        <f>INDEX($A$81:$A$2632,F134-I28)</f>
        <v>#VALUE!</v>
      </c>
      <c r="F134" s="79">
        <f t="shared" si="51"/>
        <v>52</v>
      </c>
      <c r="G134" s="79" t="e">
        <f t="shared" si="47"/>
        <v>#VALUE!</v>
      </c>
      <c r="H134" s="79">
        <f t="shared" si="55"/>
        <v>31</v>
      </c>
      <c r="I134" s="79" t="e">
        <f t="shared" si="48"/>
        <v>#VALUE!</v>
      </c>
      <c r="O134" s="79" t="s">
        <v>59</v>
      </c>
      <c r="P134" s="79">
        <v>4</v>
      </c>
      <c r="Q134" s="79">
        <v>621</v>
      </c>
      <c r="R134" s="80">
        <v>46692</v>
      </c>
      <c r="S134" s="79" t="e">
        <f>INDEX($P$81:$P$1316,U134-I29)</f>
        <v>#VALUE!</v>
      </c>
      <c r="T134" s="79" t="e">
        <f t="shared" si="54"/>
        <v>#VALUE!</v>
      </c>
      <c r="U134" s="79">
        <f t="shared" si="52"/>
        <v>52</v>
      </c>
      <c r="V134" s="79" t="e">
        <f t="shared" si="49"/>
        <v>#VALUE!</v>
      </c>
      <c r="W134" s="79">
        <f t="shared" si="56"/>
        <v>30</v>
      </c>
      <c r="X134" s="79" t="e">
        <f t="shared" si="50"/>
        <v>#VALUE!</v>
      </c>
    </row>
    <row r="135" spans="1:24" x14ac:dyDescent="0.35">
      <c r="A135" s="82">
        <v>5</v>
      </c>
      <c r="B135" s="79">
        <v>555</v>
      </c>
      <c r="C135" s="80">
        <v>46722</v>
      </c>
      <c r="D135" s="79" t="e">
        <f t="shared" si="53"/>
        <v>#VALUE!</v>
      </c>
      <c r="E135" s="79" t="e">
        <f>INDEX($A$81:$A$2632,F135-I28)</f>
        <v>#VALUE!</v>
      </c>
      <c r="F135" s="79">
        <f t="shared" si="51"/>
        <v>53</v>
      </c>
      <c r="G135" s="79" t="e">
        <f t="shared" si="47"/>
        <v>#VALUE!</v>
      </c>
      <c r="H135" s="79">
        <f t="shared" si="55"/>
        <v>30</v>
      </c>
      <c r="I135" s="79" t="e">
        <f t="shared" si="48"/>
        <v>#VALUE!</v>
      </c>
      <c r="O135" s="79" t="s">
        <v>59</v>
      </c>
      <c r="P135" s="79">
        <v>4</v>
      </c>
      <c r="Q135" s="79">
        <v>621</v>
      </c>
      <c r="R135" s="80">
        <v>46722</v>
      </c>
      <c r="S135" s="79" t="e">
        <f>INDEX($P$81:$P$1316,U135-I29)</f>
        <v>#VALUE!</v>
      </c>
      <c r="T135" s="79" t="e">
        <f t="shared" si="54"/>
        <v>#VALUE!</v>
      </c>
      <c r="U135" s="79">
        <f t="shared" si="52"/>
        <v>53</v>
      </c>
      <c r="V135" s="79" t="e">
        <f t="shared" si="49"/>
        <v>#VALUE!</v>
      </c>
      <c r="W135" s="79">
        <f t="shared" si="56"/>
        <v>31</v>
      </c>
      <c r="X135" s="79" t="e">
        <f t="shared" si="50"/>
        <v>#VALUE!</v>
      </c>
    </row>
    <row r="136" spans="1:24" x14ac:dyDescent="0.35">
      <c r="A136" s="82">
        <v>5</v>
      </c>
      <c r="B136" s="79">
        <v>555</v>
      </c>
      <c r="C136" s="80">
        <v>46753</v>
      </c>
      <c r="D136" s="79" t="e">
        <f t="shared" si="53"/>
        <v>#VALUE!</v>
      </c>
      <c r="E136" s="79" t="e">
        <f>INDEX($A$81:$A$2632,F136-I28)</f>
        <v>#VALUE!</v>
      </c>
      <c r="F136" s="79">
        <f t="shared" si="51"/>
        <v>54</v>
      </c>
      <c r="G136" s="79" t="e">
        <f t="shared" si="47"/>
        <v>#VALUE!</v>
      </c>
      <c r="H136" s="79">
        <f t="shared" si="55"/>
        <v>31</v>
      </c>
      <c r="I136" s="79" t="e">
        <f t="shared" si="48"/>
        <v>#VALUE!</v>
      </c>
      <c r="O136" s="79" t="s">
        <v>59</v>
      </c>
      <c r="P136" s="79">
        <v>4</v>
      </c>
      <c r="Q136" s="79">
        <v>621</v>
      </c>
      <c r="R136" s="80">
        <v>46753</v>
      </c>
      <c r="S136" s="79" t="e">
        <f>INDEX($P$81:$P$1316,U136-I29)</f>
        <v>#VALUE!</v>
      </c>
      <c r="T136" s="79" t="e">
        <f t="shared" si="54"/>
        <v>#VALUE!</v>
      </c>
      <c r="U136" s="79">
        <f t="shared" si="52"/>
        <v>54</v>
      </c>
      <c r="V136" s="79" t="e">
        <f t="shared" si="49"/>
        <v>#VALUE!</v>
      </c>
      <c r="W136" s="79">
        <f t="shared" si="56"/>
        <v>31</v>
      </c>
      <c r="X136" s="79" t="e">
        <f t="shared" si="50"/>
        <v>#VALUE!</v>
      </c>
    </row>
    <row r="137" spans="1:24" x14ac:dyDescent="0.35">
      <c r="A137" s="82">
        <v>5</v>
      </c>
      <c r="B137" s="79">
        <v>555</v>
      </c>
      <c r="C137" s="80">
        <v>46784</v>
      </c>
      <c r="D137" s="79" t="e">
        <f t="shared" si="53"/>
        <v>#VALUE!</v>
      </c>
      <c r="E137" s="79" t="e">
        <f>INDEX($A$81:$A$2632,F137-I28)</f>
        <v>#VALUE!</v>
      </c>
      <c r="F137" s="79">
        <f t="shared" si="51"/>
        <v>55</v>
      </c>
      <c r="G137" s="79" t="e">
        <f t="shared" si="47"/>
        <v>#VALUE!</v>
      </c>
      <c r="H137" s="79">
        <f t="shared" si="55"/>
        <v>31</v>
      </c>
      <c r="I137" s="79" t="e">
        <f t="shared" si="48"/>
        <v>#VALUE!</v>
      </c>
      <c r="O137" s="79" t="s">
        <v>59</v>
      </c>
      <c r="P137" s="79">
        <v>4</v>
      </c>
      <c r="Q137" s="79">
        <v>621</v>
      </c>
      <c r="R137" s="80">
        <v>46784</v>
      </c>
      <c r="S137" s="79" t="e">
        <f>INDEX($P$81:$P$1316,U137-I29)</f>
        <v>#VALUE!</v>
      </c>
      <c r="T137" s="79" t="e">
        <f t="shared" si="54"/>
        <v>#VALUE!</v>
      </c>
      <c r="U137" s="79">
        <f t="shared" si="52"/>
        <v>55</v>
      </c>
      <c r="V137" s="79" t="e">
        <f t="shared" si="49"/>
        <v>#VALUE!</v>
      </c>
      <c r="W137" s="79">
        <f t="shared" si="56"/>
        <v>29</v>
      </c>
      <c r="X137" s="79" t="e">
        <f t="shared" si="50"/>
        <v>#VALUE!</v>
      </c>
    </row>
    <row r="138" spans="1:24" x14ac:dyDescent="0.35">
      <c r="A138" s="82">
        <v>5</v>
      </c>
      <c r="B138" s="79">
        <v>555</v>
      </c>
      <c r="C138" s="80">
        <v>46813</v>
      </c>
      <c r="D138" s="79" t="e">
        <f t="shared" si="53"/>
        <v>#VALUE!</v>
      </c>
      <c r="E138" s="79" t="e">
        <f>INDEX($A$81:$A$2632,F138-I28)</f>
        <v>#VALUE!</v>
      </c>
      <c r="F138" s="79">
        <f t="shared" si="51"/>
        <v>56</v>
      </c>
      <c r="G138" s="79" t="e">
        <f t="shared" si="47"/>
        <v>#VALUE!</v>
      </c>
      <c r="H138" s="79">
        <f t="shared" si="55"/>
        <v>29</v>
      </c>
      <c r="I138" s="79" t="e">
        <f t="shared" si="48"/>
        <v>#VALUE!</v>
      </c>
      <c r="O138" s="79" t="s">
        <v>59</v>
      </c>
      <c r="P138" s="79">
        <v>4</v>
      </c>
      <c r="Q138" s="79">
        <v>621</v>
      </c>
      <c r="R138" s="80">
        <v>46813</v>
      </c>
      <c r="S138" s="79" t="e">
        <f>INDEX($P$81:$P$1316,U138-I29)</f>
        <v>#VALUE!</v>
      </c>
      <c r="T138" s="79" t="e">
        <f t="shared" si="54"/>
        <v>#VALUE!</v>
      </c>
      <c r="U138" s="79">
        <f t="shared" si="52"/>
        <v>56</v>
      </c>
      <c r="V138" s="79" t="e">
        <f t="shared" si="49"/>
        <v>#VALUE!</v>
      </c>
      <c r="W138" s="79">
        <f t="shared" si="56"/>
        <v>31</v>
      </c>
      <c r="X138" s="79" t="e">
        <f t="shared" si="50"/>
        <v>#VALUE!</v>
      </c>
    </row>
    <row r="139" spans="1:24" x14ac:dyDescent="0.35">
      <c r="A139" s="82">
        <v>5</v>
      </c>
      <c r="B139" s="79">
        <v>555</v>
      </c>
      <c r="C139" s="80">
        <v>46844</v>
      </c>
      <c r="D139" s="79" t="e">
        <f t="shared" si="53"/>
        <v>#VALUE!</v>
      </c>
      <c r="E139" s="79" t="e">
        <f>INDEX($A$81:$A$2632,F139-I28)</f>
        <v>#VALUE!</v>
      </c>
      <c r="F139" s="79">
        <f t="shared" si="51"/>
        <v>57</v>
      </c>
      <c r="G139" s="79" t="e">
        <f t="shared" si="47"/>
        <v>#VALUE!</v>
      </c>
      <c r="H139" s="79">
        <f t="shared" si="55"/>
        <v>31</v>
      </c>
      <c r="I139" s="79" t="e">
        <f t="shared" si="48"/>
        <v>#VALUE!</v>
      </c>
      <c r="O139" s="79" t="s">
        <v>59</v>
      </c>
      <c r="P139" s="79">
        <v>4</v>
      </c>
      <c r="Q139" s="79">
        <v>621</v>
      </c>
      <c r="R139" s="80">
        <v>46844</v>
      </c>
      <c r="S139" s="79" t="e">
        <f>INDEX($P$81:$P$1316,U139-I29)</f>
        <v>#VALUE!</v>
      </c>
      <c r="T139" s="79" t="e">
        <f t="shared" si="54"/>
        <v>#VALUE!</v>
      </c>
      <c r="U139" s="79">
        <f t="shared" si="52"/>
        <v>57</v>
      </c>
      <c r="V139" s="79" t="e">
        <f t="shared" si="49"/>
        <v>#VALUE!</v>
      </c>
      <c r="W139" s="79">
        <f t="shared" si="56"/>
        <v>30</v>
      </c>
      <c r="X139" s="79" t="e">
        <f t="shared" si="50"/>
        <v>#VALUE!</v>
      </c>
    </row>
    <row r="140" spans="1:24" x14ac:dyDescent="0.35">
      <c r="A140" s="82">
        <v>5</v>
      </c>
      <c r="B140" s="79">
        <v>555</v>
      </c>
      <c r="C140" s="80">
        <v>46874</v>
      </c>
      <c r="D140" s="79" t="e">
        <f t="shared" si="53"/>
        <v>#VALUE!</v>
      </c>
      <c r="E140" s="79" t="e">
        <f>INDEX($A$81:$A$2632,F140-I28)</f>
        <v>#VALUE!</v>
      </c>
      <c r="F140" s="79">
        <f t="shared" si="51"/>
        <v>58</v>
      </c>
      <c r="G140" s="79" t="e">
        <f t="shared" si="47"/>
        <v>#VALUE!</v>
      </c>
      <c r="H140" s="79">
        <f t="shared" si="55"/>
        <v>30</v>
      </c>
      <c r="I140" s="79" t="e">
        <f t="shared" si="48"/>
        <v>#VALUE!</v>
      </c>
      <c r="O140" s="79" t="s">
        <v>59</v>
      </c>
      <c r="P140" s="79">
        <v>4</v>
      </c>
      <c r="Q140" s="79">
        <v>621</v>
      </c>
      <c r="R140" s="80">
        <v>46874</v>
      </c>
      <c r="S140" s="79" t="e">
        <f>INDEX($P$81:$P$1316,U140-I29)</f>
        <v>#VALUE!</v>
      </c>
      <c r="T140" s="79" t="e">
        <f t="shared" si="54"/>
        <v>#VALUE!</v>
      </c>
      <c r="U140" s="79">
        <f t="shared" si="52"/>
        <v>58</v>
      </c>
      <c r="V140" s="79" t="e">
        <f t="shared" si="49"/>
        <v>#VALUE!</v>
      </c>
      <c r="W140" s="79">
        <f t="shared" si="56"/>
        <v>31</v>
      </c>
      <c r="X140" s="79" t="e">
        <f t="shared" si="50"/>
        <v>#VALUE!</v>
      </c>
    </row>
    <row r="141" spans="1:24" x14ac:dyDescent="0.35">
      <c r="A141" s="82">
        <v>5</v>
      </c>
      <c r="B141" s="79">
        <v>555</v>
      </c>
      <c r="C141" s="80">
        <v>46905</v>
      </c>
      <c r="D141" s="79" t="e">
        <f t="shared" si="53"/>
        <v>#VALUE!</v>
      </c>
      <c r="E141" s="79" t="e">
        <f>INDEX($A$81:$A$2632,F141-I28)</f>
        <v>#VALUE!</v>
      </c>
      <c r="F141" s="79">
        <f t="shared" si="51"/>
        <v>59</v>
      </c>
      <c r="G141" s="79" t="e">
        <f t="shared" si="47"/>
        <v>#VALUE!</v>
      </c>
      <c r="H141" s="79">
        <f t="shared" si="55"/>
        <v>31</v>
      </c>
      <c r="I141" s="79" t="e">
        <f t="shared" si="48"/>
        <v>#VALUE!</v>
      </c>
      <c r="O141" s="79" t="s">
        <v>59</v>
      </c>
      <c r="P141" s="79">
        <v>5</v>
      </c>
      <c r="Q141" s="79">
        <v>663</v>
      </c>
      <c r="R141" s="80">
        <v>46905</v>
      </c>
      <c r="S141" s="79" t="e">
        <f>INDEX($P$81:$P$1316,U141-I29)</f>
        <v>#VALUE!</v>
      </c>
      <c r="T141" s="79" t="e">
        <f t="shared" si="54"/>
        <v>#VALUE!</v>
      </c>
      <c r="U141" s="79">
        <f t="shared" si="52"/>
        <v>59</v>
      </c>
      <c r="V141" s="79" t="e">
        <f t="shared" si="49"/>
        <v>#VALUE!</v>
      </c>
      <c r="W141" s="79">
        <f t="shared" si="56"/>
        <v>30</v>
      </c>
      <c r="X141" s="79" t="e">
        <f t="shared" si="50"/>
        <v>#VALUE!</v>
      </c>
    </row>
    <row r="142" spans="1:24" x14ac:dyDescent="0.35">
      <c r="A142" s="82">
        <v>5</v>
      </c>
      <c r="B142" s="79">
        <v>555</v>
      </c>
      <c r="C142" s="80">
        <v>46935</v>
      </c>
      <c r="D142" s="79" t="e">
        <f t="shared" si="53"/>
        <v>#VALUE!</v>
      </c>
      <c r="E142" s="79" t="e">
        <f>INDEX($A$81:$A$2632,F142-I28)</f>
        <v>#VALUE!</v>
      </c>
      <c r="F142" s="79">
        <f t="shared" si="51"/>
        <v>60</v>
      </c>
      <c r="G142" s="79" t="e">
        <f t="shared" si="47"/>
        <v>#VALUE!</v>
      </c>
      <c r="H142" s="79">
        <f t="shared" si="55"/>
        <v>30</v>
      </c>
      <c r="I142" s="79" t="e">
        <f t="shared" si="48"/>
        <v>#VALUE!</v>
      </c>
      <c r="O142" s="79" t="s">
        <v>59</v>
      </c>
      <c r="P142" s="79">
        <v>5</v>
      </c>
      <c r="Q142" s="79">
        <v>663</v>
      </c>
      <c r="R142" s="80">
        <v>46935</v>
      </c>
      <c r="S142" s="79" t="e">
        <f>INDEX($P$81:$P$1316,U142-I29)</f>
        <v>#VALUE!</v>
      </c>
      <c r="T142" s="79" t="e">
        <f t="shared" si="54"/>
        <v>#VALUE!</v>
      </c>
      <c r="U142" s="79">
        <f t="shared" si="52"/>
        <v>60</v>
      </c>
      <c r="V142" s="79" t="e">
        <f t="shared" si="49"/>
        <v>#VALUE!</v>
      </c>
      <c r="W142" s="79">
        <f t="shared" si="56"/>
        <v>31</v>
      </c>
      <c r="X142" s="79" t="e">
        <f t="shared" si="50"/>
        <v>#VALUE!</v>
      </c>
    </row>
    <row r="143" spans="1:24" x14ac:dyDescent="0.35">
      <c r="A143" s="82">
        <v>5</v>
      </c>
      <c r="B143" s="79">
        <v>555</v>
      </c>
      <c r="C143" s="80">
        <v>46966</v>
      </c>
      <c r="D143" s="79" t="e">
        <f t="shared" si="53"/>
        <v>#VALUE!</v>
      </c>
      <c r="E143" s="79" t="e">
        <f>INDEX($A$81:$A$2632,F143-I28)</f>
        <v>#VALUE!</v>
      </c>
      <c r="F143" s="79">
        <f t="shared" si="51"/>
        <v>61</v>
      </c>
      <c r="G143" s="79" t="e">
        <f t="shared" si="47"/>
        <v>#VALUE!</v>
      </c>
      <c r="H143" s="79">
        <f t="shared" si="55"/>
        <v>31</v>
      </c>
      <c r="I143" s="79" t="e">
        <f t="shared" si="48"/>
        <v>#VALUE!</v>
      </c>
      <c r="O143" s="79" t="s">
        <v>59</v>
      </c>
      <c r="P143" s="79">
        <v>5</v>
      </c>
      <c r="Q143" s="79">
        <v>663</v>
      </c>
      <c r="R143" s="80">
        <v>46966</v>
      </c>
      <c r="S143" s="79" t="e">
        <f>INDEX($P$81:$P$1316,U143-I29)</f>
        <v>#VALUE!</v>
      </c>
      <c r="T143" s="79" t="e">
        <f t="shared" si="54"/>
        <v>#VALUE!</v>
      </c>
      <c r="U143" s="79">
        <f t="shared" si="52"/>
        <v>61</v>
      </c>
      <c r="V143" s="79" t="e">
        <f t="shared" si="49"/>
        <v>#VALUE!</v>
      </c>
      <c r="W143" s="79">
        <f t="shared" si="56"/>
        <v>31</v>
      </c>
      <c r="X143" s="79" t="e">
        <f t="shared" si="50"/>
        <v>#VALUE!</v>
      </c>
    </row>
    <row r="144" spans="1:24" x14ac:dyDescent="0.35">
      <c r="A144" s="82">
        <v>5</v>
      </c>
      <c r="B144" s="79">
        <v>555</v>
      </c>
      <c r="C144" s="80">
        <v>46997</v>
      </c>
      <c r="D144" s="79" t="e">
        <f t="shared" si="53"/>
        <v>#VALUE!</v>
      </c>
      <c r="E144" s="79" t="e">
        <f>INDEX($A$81:$A$2632,F144-I28)</f>
        <v>#VALUE!</v>
      </c>
      <c r="F144" s="79">
        <f t="shared" si="51"/>
        <v>62</v>
      </c>
      <c r="G144" s="79" t="e">
        <f t="shared" si="47"/>
        <v>#VALUE!</v>
      </c>
      <c r="H144" s="79">
        <f t="shared" si="55"/>
        <v>31</v>
      </c>
      <c r="I144" s="79" t="e">
        <f t="shared" si="48"/>
        <v>#VALUE!</v>
      </c>
      <c r="O144" s="79" t="s">
        <v>59</v>
      </c>
      <c r="P144" s="79">
        <v>5</v>
      </c>
      <c r="Q144" s="79">
        <v>663</v>
      </c>
      <c r="R144" s="80">
        <v>46997</v>
      </c>
      <c r="S144" s="79" t="e">
        <f>INDEX($P$81:$P$1316,U144-I29)</f>
        <v>#VALUE!</v>
      </c>
      <c r="T144" s="79" t="e">
        <f t="shared" si="54"/>
        <v>#VALUE!</v>
      </c>
      <c r="U144" s="79">
        <f t="shared" si="52"/>
        <v>62</v>
      </c>
      <c r="V144" s="79" t="e">
        <f t="shared" si="49"/>
        <v>#VALUE!</v>
      </c>
      <c r="W144" s="79">
        <f t="shared" si="56"/>
        <v>30</v>
      </c>
      <c r="X144" s="79" t="e">
        <f t="shared" si="50"/>
        <v>#VALUE!</v>
      </c>
    </row>
    <row r="145" spans="1:24" x14ac:dyDescent="0.35">
      <c r="A145" s="82">
        <v>5</v>
      </c>
      <c r="B145" s="79">
        <v>555</v>
      </c>
      <c r="C145" s="80">
        <v>47027</v>
      </c>
      <c r="D145" s="79" t="e">
        <f t="shared" ref="D145:D176" si="57">INDEX($B$81:$B$2632,F145-80)</f>
        <v>#VALUE!</v>
      </c>
      <c r="E145" s="79" t="e">
        <f>INDEX($A$81:$A$2632,F145-I28)</f>
        <v>#VALUE!</v>
      </c>
      <c r="F145" s="79">
        <f t="shared" si="51"/>
        <v>63</v>
      </c>
      <c r="G145" s="79" t="e">
        <f t="shared" si="47"/>
        <v>#VALUE!</v>
      </c>
      <c r="H145" s="79">
        <f t="shared" si="55"/>
        <v>30</v>
      </c>
      <c r="I145" s="79" t="e">
        <f t="shared" si="48"/>
        <v>#VALUE!</v>
      </c>
      <c r="O145" s="79" t="s">
        <v>59</v>
      </c>
      <c r="P145" s="79">
        <v>5</v>
      </c>
      <c r="Q145" s="79">
        <v>663</v>
      </c>
      <c r="R145" s="80">
        <v>47027</v>
      </c>
      <c r="S145" s="79" t="e">
        <f>INDEX($P$81:$P$1316,U145-I29)</f>
        <v>#VALUE!</v>
      </c>
      <c r="T145" s="79" t="e">
        <f t="shared" ref="T145" si="58">INDEX($Q$81:$Q$1316,U145-80)</f>
        <v>#VALUE!</v>
      </c>
      <c r="U145" s="79">
        <f t="shared" si="52"/>
        <v>63</v>
      </c>
      <c r="V145" s="79" t="e">
        <f t="shared" si="49"/>
        <v>#VALUE!</v>
      </c>
      <c r="W145" s="79">
        <f t="shared" si="56"/>
        <v>31</v>
      </c>
      <c r="X145" s="79" t="e">
        <f t="shared" si="50"/>
        <v>#VALUE!</v>
      </c>
    </row>
    <row r="146" spans="1:24" x14ac:dyDescent="0.35">
      <c r="A146" s="82">
        <v>5</v>
      </c>
      <c r="B146" s="79">
        <v>555</v>
      </c>
      <c r="C146" s="80">
        <v>47058</v>
      </c>
      <c r="D146" s="79" t="e">
        <f t="shared" si="57"/>
        <v>#VALUE!</v>
      </c>
      <c r="E146" s="79" t="e">
        <f>INDEX($A$81:$A$2632,F146-I28)</f>
        <v>#VALUE!</v>
      </c>
      <c r="F146" s="79">
        <f t="shared" si="51"/>
        <v>64</v>
      </c>
      <c r="G146" s="79" t="e">
        <f t="shared" si="47"/>
        <v>#VALUE!</v>
      </c>
      <c r="H146" s="79">
        <f t="shared" ref="H146:H177" si="59">C146-C145</f>
        <v>31</v>
      </c>
      <c r="I146" s="79" t="e">
        <f t="shared" si="48"/>
        <v>#VALUE!</v>
      </c>
      <c r="O146" s="79" t="s">
        <v>59</v>
      </c>
      <c r="P146" s="79">
        <v>5</v>
      </c>
      <c r="Q146" s="79">
        <v>663</v>
      </c>
      <c r="R146" s="80">
        <v>47058</v>
      </c>
      <c r="S146" s="79" t="e">
        <f>INDEX($P$81:$P$1316,U146-I29)</f>
        <v>#VALUE!</v>
      </c>
      <c r="T146" s="79" t="e">
        <f t="shared" ref="T146:T208" si="60">INDEX($Q$81:$Q$1316,U146-80)</f>
        <v>#VALUE!</v>
      </c>
      <c r="U146" s="79">
        <f t="shared" si="52"/>
        <v>64</v>
      </c>
      <c r="V146" s="79" t="e">
        <f t="shared" si="49"/>
        <v>#VALUE!</v>
      </c>
      <c r="W146" s="79">
        <f t="shared" ref="W146:W177" si="61">R147-R146</f>
        <v>30</v>
      </c>
      <c r="X146" s="79" t="e">
        <f t="shared" si="50"/>
        <v>#VALUE!</v>
      </c>
    </row>
    <row r="147" spans="1:24" x14ac:dyDescent="0.35">
      <c r="A147" s="82">
        <v>5</v>
      </c>
      <c r="B147" s="79">
        <v>555</v>
      </c>
      <c r="C147" s="80">
        <v>47088</v>
      </c>
      <c r="D147" s="79" t="e">
        <f t="shared" si="57"/>
        <v>#VALUE!</v>
      </c>
      <c r="E147" s="79" t="e">
        <f>INDEX($A$81:$A$2632,F147-I28)</f>
        <v>#VALUE!</v>
      </c>
      <c r="F147" s="79">
        <f t="shared" si="51"/>
        <v>65</v>
      </c>
      <c r="G147" s="79" t="e">
        <f t="shared" ref="G147:G207" si="62">IF(D148&lt;&gt;D147,0,1)</f>
        <v>#VALUE!</v>
      </c>
      <c r="H147" s="79">
        <f t="shared" si="59"/>
        <v>30</v>
      </c>
      <c r="I147" s="79" t="e">
        <f t="shared" ref="I147:I207" si="63">IF(G147=0,(D147*($I$18-1)/H147)+(D148*(H147+1-$I$18)/H147),D148)</f>
        <v>#VALUE!</v>
      </c>
      <c r="O147" s="79" t="s">
        <v>59</v>
      </c>
      <c r="P147" s="79">
        <v>5</v>
      </c>
      <c r="Q147" s="79">
        <v>663</v>
      </c>
      <c r="R147" s="80">
        <v>47088</v>
      </c>
      <c r="S147" s="79" t="e">
        <f>INDEX($P$81:$P$1316,U147-I29)</f>
        <v>#VALUE!</v>
      </c>
      <c r="T147" s="79" t="e">
        <f t="shared" si="60"/>
        <v>#VALUE!</v>
      </c>
      <c r="U147" s="79">
        <f t="shared" si="52"/>
        <v>65</v>
      </c>
      <c r="V147" s="79" t="e">
        <f t="shared" ref="V147:V208" si="64">IF(T148&lt;&gt;T147,0,1)</f>
        <v>#VALUE!</v>
      </c>
      <c r="W147" s="79">
        <f t="shared" si="61"/>
        <v>31</v>
      </c>
      <c r="X147" s="79" t="e">
        <f t="shared" ref="X147:X208" si="65">IF(V147=0,(T147*($K$73))/W147+T148*(W147-$K$73)/W147,T148)</f>
        <v>#VALUE!</v>
      </c>
    </row>
    <row r="148" spans="1:24" x14ac:dyDescent="0.35">
      <c r="A148" s="82">
        <v>5</v>
      </c>
      <c r="B148" s="79">
        <v>555</v>
      </c>
      <c r="C148" s="80">
        <v>47119</v>
      </c>
      <c r="D148" s="79" t="e">
        <f t="shared" si="57"/>
        <v>#VALUE!</v>
      </c>
      <c r="E148" s="79" t="e">
        <f>INDEX($A$81:$A$2632,F148-I28)</f>
        <v>#VALUE!</v>
      </c>
      <c r="F148" s="79">
        <f t="shared" ref="F148:F208" si="66">F147+1</f>
        <v>66</v>
      </c>
      <c r="G148" s="79" t="e">
        <f t="shared" si="62"/>
        <v>#VALUE!</v>
      </c>
      <c r="H148" s="79">
        <f t="shared" si="59"/>
        <v>31</v>
      </c>
      <c r="I148" s="79" t="e">
        <f t="shared" si="63"/>
        <v>#VALUE!</v>
      </c>
      <c r="O148" s="79" t="s">
        <v>59</v>
      </c>
      <c r="P148" s="79">
        <v>5</v>
      </c>
      <c r="Q148" s="79">
        <v>663</v>
      </c>
      <c r="R148" s="80">
        <v>47119</v>
      </c>
      <c r="S148" s="79" t="e">
        <f>INDEX($P$81:$P$1316,U148-I29)</f>
        <v>#VALUE!</v>
      </c>
      <c r="T148" s="79" t="e">
        <f t="shared" si="60"/>
        <v>#VALUE!</v>
      </c>
      <c r="U148" s="79">
        <f t="shared" ref="U148:U208" si="67">U147+1</f>
        <v>66</v>
      </c>
      <c r="V148" s="79" t="e">
        <f t="shared" si="64"/>
        <v>#VALUE!</v>
      </c>
      <c r="W148" s="79">
        <f t="shared" si="61"/>
        <v>31</v>
      </c>
      <c r="X148" s="79" t="e">
        <f t="shared" si="65"/>
        <v>#VALUE!</v>
      </c>
    </row>
    <row r="149" spans="1:24" x14ac:dyDescent="0.35">
      <c r="A149" s="82">
        <v>5</v>
      </c>
      <c r="B149" s="79">
        <v>555</v>
      </c>
      <c r="C149" s="80">
        <v>47150</v>
      </c>
      <c r="D149" s="79" t="e">
        <f t="shared" si="57"/>
        <v>#VALUE!</v>
      </c>
      <c r="E149" s="79" t="e">
        <f>INDEX($A$81:$A$2632,F149-I28)</f>
        <v>#VALUE!</v>
      </c>
      <c r="F149" s="79">
        <f t="shared" si="66"/>
        <v>67</v>
      </c>
      <c r="G149" s="79" t="e">
        <f t="shared" si="62"/>
        <v>#VALUE!</v>
      </c>
      <c r="H149" s="79">
        <f t="shared" si="59"/>
        <v>31</v>
      </c>
      <c r="I149" s="79" t="e">
        <f t="shared" si="63"/>
        <v>#VALUE!</v>
      </c>
      <c r="O149" s="79" t="s">
        <v>59</v>
      </c>
      <c r="P149" s="79">
        <v>5</v>
      </c>
      <c r="Q149" s="79">
        <v>663</v>
      </c>
      <c r="R149" s="80">
        <v>47150</v>
      </c>
      <c r="S149" s="79" t="e">
        <f>INDEX($P$81:$P$1316,U149-I29)</f>
        <v>#VALUE!</v>
      </c>
      <c r="T149" s="79" t="e">
        <f t="shared" si="60"/>
        <v>#VALUE!</v>
      </c>
      <c r="U149" s="79">
        <f t="shared" si="67"/>
        <v>67</v>
      </c>
      <c r="V149" s="79" t="e">
        <f t="shared" si="64"/>
        <v>#VALUE!</v>
      </c>
      <c r="W149" s="79">
        <f t="shared" si="61"/>
        <v>28</v>
      </c>
      <c r="X149" s="79" t="e">
        <f t="shared" si="65"/>
        <v>#VALUE!</v>
      </c>
    </row>
    <row r="150" spans="1:24" x14ac:dyDescent="0.35">
      <c r="A150" s="82">
        <v>5</v>
      </c>
      <c r="B150" s="79">
        <v>555</v>
      </c>
      <c r="C150" s="80">
        <v>47178</v>
      </c>
      <c r="D150" s="79" t="e">
        <f t="shared" si="57"/>
        <v>#VALUE!</v>
      </c>
      <c r="E150" s="79" t="e">
        <f>INDEX($A$81:$A$2632,F150-I28)</f>
        <v>#VALUE!</v>
      </c>
      <c r="F150" s="79">
        <f t="shared" si="66"/>
        <v>68</v>
      </c>
      <c r="G150" s="79" t="e">
        <f t="shared" si="62"/>
        <v>#VALUE!</v>
      </c>
      <c r="H150" s="79">
        <f t="shared" si="59"/>
        <v>28</v>
      </c>
      <c r="I150" s="79" t="e">
        <f t="shared" si="63"/>
        <v>#VALUE!</v>
      </c>
      <c r="O150" s="79" t="s">
        <v>59</v>
      </c>
      <c r="P150" s="79">
        <v>5</v>
      </c>
      <c r="Q150" s="79">
        <v>663</v>
      </c>
      <c r="R150" s="80">
        <v>47178</v>
      </c>
      <c r="S150" s="79" t="e">
        <f>INDEX($P$81:$P$1316,U150-I29)</f>
        <v>#VALUE!</v>
      </c>
      <c r="T150" s="79" t="e">
        <f t="shared" si="60"/>
        <v>#VALUE!</v>
      </c>
      <c r="U150" s="79">
        <f t="shared" si="67"/>
        <v>68</v>
      </c>
      <c r="V150" s="79" t="e">
        <f t="shared" si="64"/>
        <v>#VALUE!</v>
      </c>
      <c r="W150" s="79">
        <f t="shared" si="61"/>
        <v>31</v>
      </c>
      <c r="X150" s="79" t="e">
        <f t="shared" si="65"/>
        <v>#VALUE!</v>
      </c>
    </row>
    <row r="151" spans="1:24" x14ac:dyDescent="0.35">
      <c r="A151" s="82">
        <v>5</v>
      </c>
      <c r="B151" s="79">
        <v>555</v>
      </c>
      <c r="C151" s="80">
        <v>47209</v>
      </c>
      <c r="D151" s="79" t="e">
        <f t="shared" si="57"/>
        <v>#VALUE!</v>
      </c>
      <c r="E151" s="79" t="e">
        <f>INDEX($A$81:$A$2632,F151-I28)</f>
        <v>#VALUE!</v>
      </c>
      <c r="F151" s="79">
        <f t="shared" si="66"/>
        <v>69</v>
      </c>
      <c r="G151" s="79" t="e">
        <f t="shared" si="62"/>
        <v>#VALUE!</v>
      </c>
      <c r="H151" s="79">
        <f t="shared" si="59"/>
        <v>31</v>
      </c>
      <c r="I151" s="79" t="e">
        <f t="shared" si="63"/>
        <v>#VALUE!</v>
      </c>
      <c r="O151" s="79" t="s">
        <v>59</v>
      </c>
      <c r="P151" s="79">
        <v>5</v>
      </c>
      <c r="Q151" s="79">
        <v>663</v>
      </c>
      <c r="R151" s="80">
        <v>47209</v>
      </c>
      <c r="S151" s="79" t="e">
        <f>INDEX($P$81:$P$1316,U151-I29)</f>
        <v>#VALUE!</v>
      </c>
      <c r="T151" s="79" t="e">
        <f t="shared" si="60"/>
        <v>#VALUE!</v>
      </c>
      <c r="U151" s="79">
        <f t="shared" si="67"/>
        <v>69</v>
      </c>
      <c r="V151" s="79" t="e">
        <f t="shared" si="64"/>
        <v>#VALUE!</v>
      </c>
      <c r="W151" s="79">
        <f t="shared" si="61"/>
        <v>30</v>
      </c>
      <c r="X151" s="79" t="e">
        <f t="shared" si="65"/>
        <v>#VALUE!</v>
      </c>
    </row>
    <row r="152" spans="1:24" x14ac:dyDescent="0.35">
      <c r="A152" s="82">
        <v>5</v>
      </c>
      <c r="B152" s="79">
        <v>555</v>
      </c>
      <c r="C152" s="80">
        <v>47239</v>
      </c>
      <c r="D152" s="79" t="e">
        <f t="shared" si="57"/>
        <v>#VALUE!</v>
      </c>
      <c r="E152" s="79" t="e">
        <f>INDEX($A$81:$A$2632,F152-I28)</f>
        <v>#VALUE!</v>
      </c>
      <c r="F152" s="79">
        <f t="shared" si="66"/>
        <v>70</v>
      </c>
      <c r="G152" s="79" t="e">
        <f t="shared" si="62"/>
        <v>#VALUE!</v>
      </c>
      <c r="H152" s="79">
        <f t="shared" si="59"/>
        <v>30</v>
      </c>
      <c r="I152" s="79" t="e">
        <f t="shared" si="63"/>
        <v>#VALUE!</v>
      </c>
      <c r="O152" s="79" t="s">
        <v>59</v>
      </c>
      <c r="P152" s="79">
        <v>5</v>
      </c>
      <c r="Q152" s="79">
        <v>663</v>
      </c>
      <c r="R152" s="80">
        <v>47239</v>
      </c>
      <c r="S152" s="79" t="e">
        <f>INDEX($P$81:$P$1316,U152-I29)</f>
        <v>#VALUE!</v>
      </c>
      <c r="T152" s="79" t="e">
        <f t="shared" si="60"/>
        <v>#VALUE!</v>
      </c>
      <c r="U152" s="79">
        <f t="shared" si="67"/>
        <v>70</v>
      </c>
      <c r="V152" s="79" t="e">
        <f t="shared" si="64"/>
        <v>#VALUE!</v>
      </c>
      <c r="W152" s="79">
        <f t="shared" si="61"/>
        <v>31</v>
      </c>
      <c r="X152" s="79" t="e">
        <f t="shared" si="65"/>
        <v>#VALUE!</v>
      </c>
    </row>
    <row r="153" spans="1:24" x14ac:dyDescent="0.35">
      <c r="A153" s="82">
        <v>6</v>
      </c>
      <c r="B153" s="79">
        <v>591</v>
      </c>
      <c r="C153" s="80">
        <v>47270</v>
      </c>
      <c r="D153" s="79" t="e">
        <f t="shared" si="57"/>
        <v>#VALUE!</v>
      </c>
      <c r="E153" s="79" t="e">
        <f>INDEX($A$81:$A$2632,F153-I28)</f>
        <v>#VALUE!</v>
      </c>
      <c r="F153" s="79">
        <f t="shared" si="66"/>
        <v>71</v>
      </c>
      <c r="G153" s="79" t="e">
        <f t="shared" si="62"/>
        <v>#VALUE!</v>
      </c>
      <c r="H153" s="79">
        <f t="shared" si="59"/>
        <v>31</v>
      </c>
      <c r="I153" s="79" t="e">
        <f t="shared" si="63"/>
        <v>#VALUE!</v>
      </c>
      <c r="O153" s="79" t="s">
        <v>59</v>
      </c>
      <c r="P153" s="79">
        <v>6</v>
      </c>
      <c r="Q153" s="79">
        <v>703</v>
      </c>
      <c r="R153" s="80">
        <v>47270</v>
      </c>
      <c r="S153" s="79" t="e">
        <f>INDEX($P$81:$P$1316,U153-I29)</f>
        <v>#VALUE!</v>
      </c>
      <c r="T153" s="79" t="e">
        <f t="shared" si="60"/>
        <v>#VALUE!</v>
      </c>
      <c r="U153" s="79">
        <f t="shared" si="67"/>
        <v>71</v>
      </c>
      <c r="V153" s="79" t="e">
        <f t="shared" si="64"/>
        <v>#VALUE!</v>
      </c>
      <c r="W153" s="79">
        <f t="shared" si="61"/>
        <v>30</v>
      </c>
      <c r="X153" s="79" t="e">
        <f t="shared" si="65"/>
        <v>#VALUE!</v>
      </c>
    </row>
    <row r="154" spans="1:24" x14ac:dyDescent="0.35">
      <c r="A154" s="82">
        <v>6</v>
      </c>
      <c r="B154" s="79">
        <v>591</v>
      </c>
      <c r="C154" s="80">
        <v>47300</v>
      </c>
      <c r="D154" s="79" t="e">
        <f t="shared" si="57"/>
        <v>#VALUE!</v>
      </c>
      <c r="E154" s="79" t="e">
        <f>INDEX($A$81:$A$2632,F154-I28)</f>
        <v>#VALUE!</v>
      </c>
      <c r="F154" s="79">
        <f t="shared" si="66"/>
        <v>72</v>
      </c>
      <c r="G154" s="79" t="e">
        <f t="shared" si="62"/>
        <v>#VALUE!</v>
      </c>
      <c r="H154" s="79">
        <f t="shared" si="59"/>
        <v>30</v>
      </c>
      <c r="I154" s="79" t="e">
        <f t="shared" si="63"/>
        <v>#VALUE!</v>
      </c>
      <c r="O154" s="79" t="s">
        <v>59</v>
      </c>
      <c r="P154" s="79">
        <v>6</v>
      </c>
      <c r="Q154" s="79">
        <v>703</v>
      </c>
      <c r="R154" s="80">
        <v>47300</v>
      </c>
      <c r="S154" s="79" t="e">
        <f>INDEX($P$81:$P$1316,U154-I29)</f>
        <v>#VALUE!</v>
      </c>
      <c r="T154" s="79" t="e">
        <f t="shared" si="60"/>
        <v>#VALUE!</v>
      </c>
      <c r="U154" s="79">
        <f t="shared" si="67"/>
        <v>72</v>
      </c>
      <c r="V154" s="79" t="e">
        <f t="shared" si="64"/>
        <v>#VALUE!</v>
      </c>
      <c r="W154" s="79">
        <f t="shared" si="61"/>
        <v>31</v>
      </c>
      <c r="X154" s="79" t="e">
        <f t="shared" si="65"/>
        <v>#VALUE!</v>
      </c>
    </row>
    <row r="155" spans="1:24" x14ac:dyDescent="0.35">
      <c r="A155" s="82">
        <v>6</v>
      </c>
      <c r="B155" s="79">
        <v>591</v>
      </c>
      <c r="C155" s="80">
        <v>47331</v>
      </c>
      <c r="D155" s="79" t="e">
        <f t="shared" si="57"/>
        <v>#VALUE!</v>
      </c>
      <c r="E155" s="79" t="e">
        <f>INDEX($A$81:$A$2632,F155-I28)</f>
        <v>#VALUE!</v>
      </c>
      <c r="F155" s="79">
        <f t="shared" si="66"/>
        <v>73</v>
      </c>
      <c r="G155" s="79" t="e">
        <f t="shared" si="62"/>
        <v>#VALUE!</v>
      </c>
      <c r="H155" s="79">
        <f t="shared" si="59"/>
        <v>31</v>
      </c>
      <c r="I155" s="79" t="e">
        <f t="shared" si="63"/>
        <v>#VALUE!</v>
      </c>
      <c r="O155" s="79" t="s">
        <v>59</v>
      </c>
      <c r="P155" s="79">
        <v>6</v>
      </c>
      <c r="Q155" s="79">
        <v>703</v>
      </c>
      <c r="R155" s="80">
        <v>47331</v>
      </c>
      <c r="S155" s="79" t="e">
        <f>INDEX($P$81:$P$1316,U155-I29)</f>
        <v>#VALUE!</v>
      </c>
      <c r="T155" s="79" t="e">
        <f t="shared" si="60"/>
        <v>#VALUE!</v>
      </c>
      <c r="U155" s="79">
        <f t="shared" si="67"/>
        <v>73</v>
      </c>
      <c r="V155" s="79" t="e">
        <f t="shared" si="64"/>
        <v>#VALUE!</v>
      </c>
      <c r="W155" s="79">
        <f t="shared" si="61"/>
        <v>31</v>
      </c>
      <c r="X155" s="79" t="e">
        <f t="shared" si="65"/>
        <v>#VALUE!</v>
      </c>
    </row>
    <row r="156" spans="1:24" x14ac:dyDescent="0.35">
      <c r="A156" s="82">
        <v>6</v>
      </c>
      <c r="B156" s="79">
        <v>591</v>
      </c>
      <c r="C156" s="80">
        <v>47362</v>
      </c>
      <c r="D156" s="79" t="e">
        <f t="shared" si="57"/>
        <v>#VALUE!</v>
      </c>
      <c r="E156" s="79" t="e">
        <f>INDEX($A$81:$A$2632,F156-I28)</f>
        <v>#VALUE!</v>
      </c>
      <c r="F156" s="79">
        <f t="shared" si="66"/>
        <v>74</v>
      </c>
      <c r="G156" s="79" t="e">
        <f t="shared" si="62"/>
        <v>#VALUE!</v>
      </c>
      <c r="H156" s="79">
        <f t="shared" si="59"/>
        <v>31</v>
      </c>
      <c r="I156" s="79" t="e">
        <f t="shared" si="63"/>
        <v>#VALUE!</v>
      </c>
      <c r="O156" s="79" t="s">
        <v>59</v>
      </c>
      <c r="P156" s="79">
        <v>6</v>
      </c>
      <c r="Q156" s="79">
        <v>703</v>
      </c>
      <c r="R156" s="80">
        <v>47362</v>
      </c>
      <c r="S156" s="79" t="e">
        <f>INDEX($P$81:$P$1316,U156-I29)</f>
        <v>#VALUE!</v>
      </c>
      <c r="T156" s="79" t="e">
        <f t="shared" si="60"/>
        <v>#VALUE!</v>
      </c>
      <c r="U156" s="79">
        <f t="shared" si="67"/>
        <v>74</v>
      </c>
      <c r="V156" s="79" t="e">
        <f t="shared" si="64"/>
        <v>#VALUE!</v>
      </c>
      <c r="W156" s="79">
        <f t="shared" si="61"/>
        <v>30</v>
      </c>
      <c r="X156" s="79" t="e">
        <f t="shared" si="65"/>
        <v>#VALUE!</v>
      </c>
    </row>
    <row r="157" spans="1:24" x14ac:dyDescent="0.35">
      <c r="A157" s="82">
        <v>6</v>
      </c>
      <c r="B157" s="79">
        <v>591</v>
      </c>
      <c r="C157" s="80">
        <v>47392</v>
      </c>
      <c r="D157" s="79" t="e">
        <f t="shared" si="57"/>
        <v>#VALUE!</v>
      </c>
      <c r="E157" s="79" t="e">
        <f>INDEX($A$81:$A$2632,F157-I28)</f>
        <v>#VALUE!</v>
      </c>
      <c r="F157" s="79">
        <f t="shared" si="66"/>
        <v>75</v>
      </c>
      <c r="G157" s="79" t="e">
        <f t="shared" si="62"/>
        <v>#VALUE!</v>
      </c>
      <c r="H157" s="79">
        <f t="shared" si="59"/>
        <v>30</v>
      </c>
      <c r="I157" s="79" t="e">
        <f t="shared" si="63"/>
        <v>#VALUE!</v>
      </c>
      <c r="O157" s="79" t="s">
        <v>59</v>
      </c>
      <c r="P157" s="79">
        <v>6</v>
      </c>
      <c r="Q157" s="79">
        <v>703</v>
      </c>
      <c r="R157" s="80">
        <v>47392</v>
      </c>
      <c r="S157" s="79" t="e">
        <f>INDEX($P$81:$P$1316,U157-I29)</f>
        <v>#VALUE!</v>
      </c>
      <c r="T157" s="79" t="e">
        <f t="shared" si="60"/>
        <v>#VALUE!</v>
      </c>
      <c r="U157" s="79">
        <f t="shared" si="67"/>
        <v>75</v>
      </c>
      <c r="V157" s="79" t="e">
        <f t="shared" si="64"/>
        <v>#VALUE!</v>
      </c>
      <c r="W157" s="79">
        <f t="shared" si="61"/>
        <v>31</v>
      </c>
      <c r="X157" s="79" t="e">
        <f t="shared" si="65"/>
        <v>#VALUE!</v>
      </c>
    </row>
    <row r="158" spans="1:24" x14ac:dyDescent="0.35">
      <c r="A158" s="82">
        <v>6</v>
      </c>
      <c r="B158" s="79">
        <v>591</v>
      </c>
      <c r="C158" s="80">
        <v>47423</v>
      </c>
      <c r="D158" s="79" t="e">
        <f t="shared" si="57"/>
        <v>#VALUE!</v>
      </c>
      <c r="E158" s="79" t="e">
        <f>INDEX($A$81:$A$2632,F158-I28)</f>
        <v>#VALUE!</v>
      </c>
      <c r="F158" s="79">
        <f t="shared" si="66"/>
        <v>76</v>
      </c>
      <c r="G158" s="79" t="e">
        <f t="shared" si="62"/>
        <v>#VALUE!</v>
      </c>
      <c r="H158" s="79">
        <f t="shared" si="59"/>
        <v>31</v>
      </c>
      <c r="I158" s="79" t="e">
        <f t="shared" si="63"/>
        <v>#VALUE!</v>
      </c>
      <c r="O158" s="79" t="s">
        <v>59</v>
      </c>
      <c r="P158" s="79">
        <v>6</v>
      </c>
      <c r="Q158" s="79">
        <v>703</v>
      </c>
      <c r="R158" s="80">
        <v>47423</v>
      </c>
      <c r="S158" s="79" t="e">
        <f>INDEX($P$81:$P$1316,U158-I29)</f>
        <v>#VALUE!</v>
      </c>
      <c r="T158" s="79" t="e">
        <f t="shared" si="60"/>
        <v>#VALUE!</v>
      </c>
      <c r="U158" s="79">
        <f t="shared" si="67"/>
        <v>76</v>
      </c>
      <c r="V158" s="79" t="e">
        <f t="shared" si="64"/>
        <v>#VALUE!</v>
      </c>
      <c r="W158" s="79">
        <f t="shared" si="61"/>
        <v>30</v>
      </c>
      <c r="X158" s="79" t="e">
        <f t="shared" si="65"/>
        <v>#VALUE!</v>
      </c>
    </row>
    <row r="159" spans="1:24" x14ac:dyDescent="0.35">
      <c r="A159" s="82">
        <v>6</v>
      </c>
      <c r="B159" s="79">
        <v>591</v>
      </c>
      <c r="C159" s="80">
        <v>47453</v>
      </c>
      <c r="D159" s="79" t="e">
        <f t="shared" si="57"/>
        <v>#VALUE!</v>
      </c>
      <c r="E159" s="79" t="e">
        <f>INDEX($A$81:$A$2632,F159-I28)</f>
        <v>#VALUE!</v>
      </c>
      <c r="F159" s="79">
        <f t="shared" si="66"/>
        <v>77</v>
      </c>
      <c r="G159" s="79" t="e">
        <f t="shared" si="62"/>
        <v>#VALUE!</v>
      </c>
      <c r="H159" s="79">
        <f t="shared" si="59"/>
        <v>30</v>
      </c>
      <c r="I159" s="79" t="e">
        <f t="shared" si="63"/>
        <v>#VALUE!</v>
      </c>
      <c r="O159" s="79" t="s">
        <v>59</v>
      </c>
      <c r="P159" s="79">
        <v>6</v>
      </c>
      <c r="Q159" s="79">
        <v>703</v>
      </c>
      <c r="R159" s="80">
        <v>47453</v>
      </c>
      <c r="S159" s="79" t="e">
        <f>INDEX($P$81:$P$1316,U159-I29)</f>
        <v>#VALUE!</v>
      </c>
      <c r="T159" s="79" t="e">
        <f t="shared" si="60"/>
        <v>#VALUE!</v>
      </c>
      <c r="U159" s="79">
        <f t="shared" si="67"/>
        <v>77</v>
      </c>
      <c r="V159" s="79" t="e">
        <f t="shared" si="64"/>
        <v>#VALUE!</v>
      </c>
      <c r="W159" s="79">
        <f t="shared" si="61"/>
        <v>31</v>
      </c>
      <c r="X159" s="79" t="e">
        <f t="shared" si="65"/>
        <v>#VALUE!</v>
      </c>
    </row>
    <row r="160" spans="1:24" x14ac:dyDescent="0.35">
      <c r="A160" s="82">
        <v>6</v>
      </c>
      <c r="B160" s="79">
        <v>591</v>
      </c>
      <c r="C160" s="80">
        <v>47484</v>
      </c>
      <c r="D160" s="79" t="e">
        <f t="shared" si="57"/>
        <v>#VALUE!</v>
      </c>
      <c r="E160" s="79" t="e">
        <f>INDEX($A$81:$A$2632,F160-I28)</f>
        <v>#VALUE!</v>
      </c>
      <c r="F160" s="79">
        <f t="shared" si="66"/>
        <v>78</v>
      </c>
      <c r="G160" s="79" t="e">
        <f t="shared" si="62"/>
        <v>#VALUE!</v>
      </c>
      <c r="H160" s="79">
        <f t="shared" si="59"/>
        <v>31</v>
      </c>
      <c r="I160" s="79" t="e">
        <f t="shared" si="63"/>
        <v>#VALUE!</v>
      </c>
      <c r="O160" s="79" t="s">
        <v>59</v>
      </c>
      <c r="P160" s="79">
        <v>6</v>
      </c>
      <c r="Q160" s="79">
        <v>703</v>
      </c>
      <c r="R160" s="80">
        <v>47484</v>
      </c>
      <c r="S160" s="79" t="e">
        <f>INDEX($P$81:$P$1316,U160-I29)</f>
        <v>#VALUE!</v>
      </c>
      <c r="T160" s="79" t="e">
        <f t="shared" si="60"/>
        <v>#VALUE!</v>
      </c>
      <c r="U160" s="79">
        <f t="shared" si="67"/>
        <v>78</v>
      </c>
      <c r="V160" s="79" t="e">
        <f t="shared" si="64"/>
        <v>#VALUE!</v>
      </c>
      <c r="W160" s="79">
        <f t="shared" si="61"/>
        <v>31</v>
      </c>
      <c r="X160" s="79" t="e">
        <f t="shared" si="65"/>
        <v>#VALUE!</v>
      </c>
    </row>
    <row r="161" spans="1:24" x14ac:dyDescent="0.35">
      <c r="A161" s="82">
        <v>6</v>
      </c>
      <c r="B161" s="79">
        <v>591</v>
      </c>
      <c r="C161" s="80">
        <v>47515</v>
      </c>
      <c r="D161" s="79" t="e">
        <f t="shared" si="57"/>
        <v>#VALUE!</v>
      </c>
      <c r="E161" s="79" t="e">
        <f>INDEX($A$81:$A$2632,F161-I28)</f>
        <v>#VALUE!</v>
      </c>
      <c r="F161" s="79">
        <f t="shared" si="66"/>
        <v>79</v>
      </c>
      <c r="G161" s="79" t="e">
        <f t="shared" si="62"/>
        <v>#VALUE!</v>
      </c>
      <c r="H161" s="79">
        <f t="shared" si="59"/>
        <v>31</v>
      </c>
      <c r="I161" s="79" t="e">
        <f t="shared" si="63"/>
        <v>#VALUE!</v>
      </c>
      <c r="O161" s="79" t="s">
        <v>59</v>
      </c>
      <c r="P161" s="79">
        <v>6</v>
      </c>
      <c r="Q161" s="79">
        <v>703</v>
      </c>
      <c r="R161" s="80">
        <v>47515</v>
      </c>
      <c r="S161" s="79" t="e">
        <f>INDEX($P$81:$P$1316,U161-I29)</f>
        <v>#VALUE!</v>
      </c>
      <c r="T161" s="79" t="e">
        <f t="shared" si="60"/>
        <v>#VALUE!</v>
      </c>
      <c r="U161" s="79">
        <f t="shared" si="67"/>
        <v>79</v>
      </c>
      <c r="V161" s="79" t="e">
        <f t="shared" si="64"/>
        <v>#VALUE!</v>
      </c>
      <c r="W161" s="79">
        <f t="shared" si="61"/>
        <v>28</v>
      </c>
      <c r="X161" s="79" t="e">
        <f t="shared" si="65"/>
        <v>#VALUE!</v>
      </c>
    </row>
    <row r="162" spans="1:24" x14ac:dyDescent="0.35">
      <c r="A162" s="82">
        <v>6</v>
      </c>
      <c r="B162" s="79">
        <v>591</v>
      </c>
      <c r="C162" s="80">
        <v>47543</v>
      </c>
      <c r="D162" s="79">
        <f t="shared" si="57"/>
        <v>591</v>
      </c>
      <c r="E162" s="79">
        <f>INDEX($A$81:$A$2632,F162-I28)</f>
        <v>6</v>
      </c>
      <c r="F162" s="79">
        <f>F161+1</f>
        <v>80</v>
      </c>
      <c r="G162" s="79">
        <f t="shared" si="62"/>
        <v>0</v>
      </c>
      <c r="H162" s="79">
        <f t="shared" si="59"/>
        <v>28</v>
      </c>
      <c r="I162" s="79">
        <f t="shared" si="63"/>
        <v>380.75</v>
      </c>
      <c r="O162" s="79" t="s">
        <v>59</v>
      </c>
      <c r="P162" s="79">
        <v>6</v>
      </c>
      <c r="Q162" s="79">
        <v>703</v>
      </c>
      <c r="R162" s="80">
        <v>47543</v>
      </c>
      <c r="S162" s="79">
        <f>INDEX($P$81:$P$1316,U162-I29)</f>
        <v>6</v>
      </c>
      <c r="T162" s="79">
        <f t="shared" si="60"/>
        <v>703</v>
      </c>
      <c r="U162" s="79">
        <f t="shared" si="67"/>
        <v>80</v>
      </c>
      <c r="V162" s="79">
        <f t="shared" si="64"/>
        <v>0</v>
      </c>
      <c r="W162" s="79">
        <f t="shared" si="61"/>
        <v>31</v>
      </c>
      <c r="X162" s="79">
        <f t="shared" si="65"/>
        <v>454</v>
      </c>
    </row>
    <row r="163" spans="1:24" x14ac:dyDescent="0.35">
      <c r="A163" s="82">
        <v>6</v>
      </c>
      <c r="B163" s="79">
        <v>591</v>
      </c>
      <c r="C163" s="80">
        <v>47574</v>
      </c>
      <c r="D163" s="79">
        <f t="shared" si="57"/>
        <v>388</v>
      </c>
      <c r="E163" s="79">
        <f>INDEX($A$81:$A$2632,F163-I28)</f>
        <v>1</v>
      </c>
      <c r="F163" s="79">
        <f>F162+1</f>
        <v>81</v>
      </c>
      <c r="G163" s="79">
        <f t="shared" si="62"/>
        <v>1</v>
      </c>
      <c r="H163" s="79">
        <f t="shared" si="59"/>
        <v>31</v>
      </c>
      <c r="I163" s="79">
        <f t="shared" si="63"/>
        <v>388</v>
      </c>
      <c r="O163" s="79" t="s">
        <v>59</v>
      </c>
      <c r="P163" s="79">
        <v>6</v>
      </c>
      <c r="Q163" s="79">
        <v>703</v>
      </c>
      <c r="R163" s="80">
        <v>47574</v>
      </c>
      <c r="S163" s="79">
        <f>INDEX($P$81:$P$1316,U163-I29)</f>
        <v>0</v>
      </c>
      <c r="T163" s="79">
        <f t="shared" si="60"/>
        <v>454</v>
      </c>
      <c r="U163" s="79">
        <f t="shared" si="67"/>
        <v>81</v>
      </c>
      <c r="V163" s="79">
        <f t="shared" si="64"/>
        <v>1</v>
      </c>
      <c r="W163" s="79">
        <f t="shared" si="61"/>
        <v>30</v>
      </c>
      <c r="X163" s="79">
        <f t="shared" si="65"/>
        <v>454</v>
      </c>
    </row>
    <row r="164" spans="1:24" x14ac:dyDescent="0.35">
      <c r="A164" s="82">
        <v>6</v>
      </c>
      <c r="B164" s="79">
        <v>591</v>
      </c>
      <c r="C164" s="80">
        <v>47604</v>
      </c>
      <c r="D164" s="79">
        <f t="shared" si="57"/>
        <v>388</v>
      </c>
      <c r="E164" s="79">
        <f>INDEX($A$81:$A$2632,F164-I28)</f>
        <v>1</v>
      </c>
      <c r="F164" s="79">
        <f t="shared" si="66"/>
        <v>82</v>
      </c>
      <c r="G164" s="79">
        <f t="shared" si="62"/>
        <v>1</v>
      </c>
      <c r="H164" s="79">
        <f t="shared" si="59"/>
        <v>30</v>
      </c>
      <c r="I164" s="79">
        <f t="shared" si="63"/>
        <v>388</v>
      </c>
      <c r="O164" s="79" t="s">
        <v>59</v>
      </c>
      <c r="P164" s="79">
        <v>6</v>
      </c>
      <c r="Q164" s="79">
        <v>703</v>
      </c>
      <c r="R164" s="80">
        <v>47604</v>
      </c>
      <c r="S164" s="79">
        <f>INDEX($P$81:$P$1316,U164-I29)</f>
        <v>0</v>
      </c>
      <c r="T164" s="79">
        <f t="shared" si="60"/>
        <v>454</v>
      </c>
      <c r="U164" s="79">
        <f t="shared" si="67"/>
        <v>82</v>
      </c>
      <c r="V164" s="79">
        <f t="shared" si="64"/>
        <v>1</v>
      </c>
      <c r="W164" s="79">
        <f t="shared" si="61"/>
        <v>31</v>
      </c>
      <c r="X164" s="79">
        <f t="shared" si="65"/>
        <v>454</v>
      </c>
    </row>
    <row r="165" spans="1:24" x14ac:dyDescent="0.35">
      <c r="A165" s="82">
        <v>6</v>
      </c>
      <c r="B165" s="79">
        <v>591</v>
      </c>
      <c r="C165" s="80">
        <v>47635</v>
      </c>
      <c r="D165" s="79">
        <f t="shared" si="57"/>
        <v>388</v>
      </c>
      <c r="E165" s="79">
        <f>INDEX($A$81:$A$2632,F165-I28)</f>
        <v>1</v>
      </c>
      <c r="F165" s="79">
        <f t="shared" si="66"/>
        <v>83</v>
      </c>
      <c r="G165" s="79">
        <f t="shared" si="62"/>
        <v>1</v>
      </c>
      <c r="H165" s="79">
        <f t="shared" si="59"/>
        <v>31</v>
      </c>
      <c r="I165" s="79">
        <f t="shared" si="63"/>
        <v>388</v>
      </c>
      <c r="O165" s="79" t="s">
        <v>59</v>
      </c>
      <c r="P165" s="79">
        <v>7</v>
      </c>
      <c r="Q165" s="79">
        <v>741</v>
      </c>
      <c r="R165" s="80">
        <v>47635</v>
      </c>
      <c r="S165" s="79">
        <f>INDEX($P$81:$P$1316,U165-I29)</f>
        <v>0</v>
      </c>
      <c r="T165" s="79">
        <f t="shared" si="60"/>
        <v>454</v>
      </c>
      <c r="U165" s="79">
        <f t="shared" si="67"/>
        <v>83</v>
      </c>
      <c r="V165" s="79">
        <f t="shared" si="64"/>
        <v>1</v>
      </c>
      <c r="W165" s="79">
        <f t="shared" si="61"/>
        <v>30</v>
      </c>
      <c r="X165" s="79">
        <f t="shared" si="65"/>
        <v>454</v>
      </c>
    </row>
    <row r="166" spans="1:24" x14ac:dyDescent="0.35">
      <c r="A166" s="82">
        <v>6</v>
      </c>
      <c r="B166" s="79">
        <v>591</v>
      </c>
      <c r="C166" s="80">
        <v>47665</v>
      </c>
      <c r="D166" s="79">
        <f t="shared" si="57"/>
        <v>388</v>
      </c>
      <c r="E166" s="79">
        <f>INDEX($A$81:$A$2632,F166-I28)</f>
        <v>1</v>
      </c>
      <c r="F166" s="79">
        <f t="shared" si="66"/>
        <v>84</v>
      </c>
      <c r="G166" s="79">
        <f t="shared" si="62"/>
        <v>1</v>
      </c>
      <c r="H166" s="79">
        <f t="shared" si="59"/>
        <v>30</v>
      </c>
      <c r="I166" s="79">
        <f t="shared" si="63"/>
        <v>388</v>
      </c>
      <c r="O166" s="79" t="s">
        <v>59</v>
      </c>
      <c r="P166" s="79">
        <v>7</v>
      </c>
      <c r="Q166" s="79">
        <v>741</v>
      </c>
      <c r="R166" s="80">
        <v>47665</v>
      </c>
      <c r="S166" s="79">
        <f>INDEX($P$81:$P$1316,U166-I29)</f>
        <v>0</v>
      </c>
      <c r="T166" s="79">
        <f t="shared" si="60"/>
        <v>454</v>
      </c>
      <c r="U166" s="79">
        <f t="shared" si="67"/>
        <v>84</v>
      </c>
      <c r="V166" s="79">
        <f t="shared" si="64"/>
        <v>1</v>
      </c>
      <c r="W166" s="79">
        <f t="shared" si="61"/>
        <v>31</v>
      </c>
      <c r="X166" s="79">
        <f t="shared" si="65"/>
        <v>454</v>
      </c>
    </row>
    <row r="167" spans="1:24" x14ac:dyDescent="0.35">
      <c r="A167" s="82">
        <v>6</v>
      </c>
      <c r="B167" s="79">
        <v>591</v>
      </c>
      <c r="C167" s="80">
        <v>47696</v>
      </c>
      <c r="D167" s="79">
        <f t="shared" si="57"/>
        <v>388</v>
      </c>
      <c r="E167" s="79">
        <f>INDEX($A$81:$A$2632,F167-I28)</f>
        <v>1</v>
      </c>
      <c r="F167" s="79">
        <f t="shared" si="66"/>
        <v>85</v>
      </c>
      <c r="G167" s="79">
        <f t="shared" si="62"/>
        <v>1</v>
      </c>
      <c r="H167" s="79">
        <f t="shared" si="59"/>
        <v>31</v>
      </c>
      <c r="I167" s="79">
        <f t="shared" si="63"/>
        <v>388</v>
      </c>
      <c r="O167" s="79" t="s">
        <v>59</v>
      </c>
      <c r="P167" s="79">
        <v>7</v>
      </c>
      <c r="Q167" s="79">
        <v>741</v>
      </c>
      <c r="R167" s="80">
        <v>47696</v>
      </c>
      <c r="S167" s="79">
        <f>INDEX($P$81:$P$1316,U167-I29)</f>
        <v>0</v>
      </c>
      <c r="T167" s="79">
        <f t="shared" si="60"/>
        <v>454</v>
      </c>
      <c r="U167" s="79">
        <f t="shared" si="67"/>
        <v>85</v>
      </c>
      <c r="V167" s="79">
        <f t="shared" si="64"/>
        <v>1</v>
      </c>
      <c r="W167" s="79">
        <f t="shared" si="61"/>
        <v>31</v>
      </c>
      <c r="X167" s="79">
        <f t="shared" si="65"/>
        <v>454</v>
      </c>
    </row>
    <row r="168" spans="1:24" x14ac:dyDescent="0.35">
      <c r="A168" s="82">
        <v>6</v>
      </c>
      <c r="B168" s="79">
        <v>591</v>
      </c>
      <c r="C168" s="80">
        <v>47727</v>
      </c>
      <c r="D168" s="79">
        <f t="shared" si="57"/>
        <v>388</v>
      </c>
      <c r="E168" s="79">
        <f>INDEX($A$81:$A$2632,F168-I28)</f>
        <v>1</v>
      </c>
      <c r="F168" s="79">
        <f t="shared" si="66"/>
        <v>86</v>
      </c>
      <c r="G168" s="79">
        <f t="shared" si="62"/>
        <v>1</v>
      </c>
      <c r="H168" s="79">
        <f t="shared" si="59"/>
        <v>31</v>
      </c>
      <c r="I168" s="79">
        <f t="shared" si="63"/>
        <v>388</v>
      </c>
      <c r="O168" s="79" t="s">
        <v>59</v>
      </c>
      <c r="P168" s="79">
        <v>7</v>
      </c>
      <c r="Q168" s="79">
        <v>741</v>
      </c>
      <c r="R168" s="80">
        <v>47727</v>
      </c>
      <c r="S168" s="79">
        <f>INDEX($P$81:$P$1316,U168-I29)</f>
        <v>0</v>
      </c>
      <c r="T168" s="79">
        <f t="shared" si="60"/>
        <v>454</v>
      </c>
      <c r="U168" s="79">
        <f t="shared" si="67"/>
        <v>86</v>
      </c>
      <c r="V168" s="79">
        <f t="shared" si="64"/>
        <v>1</v>
      </c>
      <c r="W168" s="79">
        <f t="shared" si="61"/>
        <v>30</v>
      </c>
      <c r="X168" s="79">
        <f t="shared" si="65"/>
        <v>454</v>
      </c>
    </row>
    <row r="169" spans="1:24" x14ac:dyDescent="0.35">
      <c r="A169" s="82">
        <v>6</v>
      </c>
      <c r="B169" s="79">
        <v>591</v>
      </c>
      <c r="C169" s="80">
        <v>47757</v>
      </c>
      <c r="D169" s="79">
        <f t="shared" si="57"/>
        <v>388</v>
      </c>
      <c r="E169" s="79">
        <f>INDEX($A$81:$A$2632,F169-I28)</f>
        <v>1</v>
      </c>
      <c r="F169" s="79">
        <f t="shared" si="66"/>
        <v>87</v>
      </c>
      <c r="G169" s="79">
        <f t="shared" si="62"/>
        <v>1</v>
      </c>
      <c r="H169" s="79">
        <f t="shared" si="59"/>
        <v>30</v>
      </c>
      <c r="I169" s="79">
        <f t="shared" si="63"/>
        <v>388</v>
      </c>
      <c r="O169" s="79" t="s">
        <v>59</v>
      </c>
      <c r="P169" s="79">
        <v>7</v>
      </c>
      <c r="Q169" s="79">
        <v>741</v>
      </c>
      <c r="R169" s="80">
        <v>47757</v>
      </c>
      <c r="S169" s="79">
        <f>INDEX($P$81:$P$1316,U169-I29)</f>
        <v>0</v>
      </c>
      <c r="T169" s="79">
        <f t="shared" si="60"/>
        <v>454</v>
      </c>
      <c r="U169" s="79">
        <f t="shared" si="67"/>
        <v>87</v>
      </c>
      <c r="V169" s="79">
        <f t="shared" si="64"/>
        <v>1</v>
      </c>
      <c r="W169" s="79">
        <f t="shared" si="61"/>
        <v>31</v>
      </c>
      <c r="X169" s="79">
        <f t="shared" si="65"/>
        <v>454</v>
      </c>
    </row>
    <row r="170" spans="1:24" x14ac:dyDescent="0.35">
      <c r="A170" s="82">
        <v>6</v>
      </c>
      <c r="B170" s="79">
        <v>591</v>
      </c>
      <c r="C170" s="80">
        <v>47788</v>
      </c>
      <c r="D170" s="79">
        <f t="shared" si="57"/>
        <v>388</v>
      </c>
      <c r="E170" s="79">
        <f>INDEX($A$81:$A$2632,F170-I28)</f>
        <v>1</v>
      </c>
      <c r="F170" s="79">
        <f t="shared" si="66"/>
        <v>88</v>
      </c>
      <c r="G170" s="79">
        <f t="shared" si="62"/>
        <v>1</v>
      </c>
      <c r="H170" s="79">
        <f t="shared" si="59"/>
        <v>31</v>
      </c>
      <c r="I170" s="79">
        <f t="shared" si="63"/>
        <v>388</v>
      </c>
      <c r="O170" s="79" t="s">
        <v>59</v>
      </c>
      <c r="P170" s="79">
        <v>7</v>
      </c>
      <c r="Q170" s="79">
        <v>741</v>
      </c>
      <c r="R170" s="80">
        <v>47788</v>
      </c>
      <c r="S170" s="79">
        <f>INDEX($P$81:$P$1316,U170-I29)</f>
        <v>0</v>
      </c>
      <c r="T170" s="79">
        <f t="shared" si="60"/>
        <v>454</v>
      </c>
      <c r="U170" s="79">
        <f t="shared" si="67"/>
        <v>88</v>
      </c>
      <c r="V170" s="79">
        <f t="shared" si="64"/>
        <v>1</v>
      </c>
      <c r="W170" s="79">
        <f t="shared" si="61"/>
        <v>30</v>
      </c>
      <c r="X170" s="79">
        <f t="shared" si="65"/>
        <v>454</v>
      </c>
    </row>
    <row r="171" spans="1:24" x14ac:dyDescent="0.35">
      <c r="A171" s="82">
        <v>6</v>
      </c>
      <c r="B171" s="79">
        <v>591</v>
      </c>
      <c r="C171" s="80">
        <v>47818</v>
      </c>
      <c r="D171" s="79">
        <f t="shared" si="57"/>
        <v>388</v>
      </c>
      <c r="E171" s="79">
        <f>INDEX($A$81:$A$2632,F171-I28)</f>
        <v>1</v>
      </c>
      <c r="F171" s="79">
        <f t="shared" si="66"/>
        <v>89</v>
      </c>
      <c r="G171" s="79">
        <f t="shared" si="62"/>
        <v>1</v>
      </c>
      <c r="H171" s="79">
        <f t="shared" si="59"/>
        <v>30</v>
      </c>
      <c r="I171" s="79">
        <f t="shared" si="63"/>
        <v>388</v>
      </c>
      <c r="O171" s="79" t="s">
        <v>59</v>
      </c>
      <c r="P171" s="79">
        <v>7</v>
      </c>
      <c r="Q171" s="79">
        <v>741</v>
      </c>
      <c r="R171" s="80">
        <v>47818</v>
      </c>
      <c r="S171" s="79">
        <f>INDEX($P$81:$P$1316,U171-I29)</f>
        <v>0</v>
      </c>
      <c r="T171" s="79">
        <f t="shared" si="60"/>
        <v>454</v>
      </c>
      <c r="U171" s="79">
        <f t="shared" si="67"/>
        <v>89</v>
      </c>
      <c r="V171" s="79">
        <f t="shared" si="64"/>
        <v>1</v>
      </c>
      <c r="W171" s="79">
        <f t="shared" si="61"/>
        <v>31</v>
      </c>
      <c r="X171" s="79">
        <f t="shared" si="65"/>
        <v>454</v>
      </c>
    </row>
    <row r="172" spans="1:24" x14ac:dyDescent="0.35">
      <c r="A172" s="82">
        <v>6</v>
      </c>
      <c r="B172" s="79">
        <v>591</v>
      </c>
      <c r="C172" s="80">
        <v>47849</v>
      </c>
      <c r="D172" s="79">
        <f t="shared" si="57"/>
        <v>388</v>
      </c>
      <c r="E172" s="79">
        <f>INDEX($A$81:$A$2632,F172-I28)</f>
        <v>1</v>
      </c>
      <c r="F172" s="79">
        <f t="shared" si="66"/>
        <v>90</v>
      </c>
      <c r="G172" s="79">
        <f t="shared" si="62"/>
        <v>1</v>
      </c>
      <c r="H172" s="79">
        <f t="shared" si="59"/>
        <v>31</v>
      </c>
      <c r="I172" s="79">
        <f t="shared" si="63"/>
        <v>388</v>
      </c>
      <c r="O172" s="79" t="s">
        <v>59</v>
      </c>
      <c r="P172" s="79">
        <v>7</v>
      </c>
      <c r="Q172" s="79">
        <v>741</v>
      </c>
      <c r="R172" s="80">
        <v>47849</v>
      </c>
      <c r="S172" s="79">
        <f>INDEX($P$81:$P$1316,U172-I29)</f>
        <v>0</v>
      </c>
      <c r="T172" s="79">
        <f t="shared" si="60"/>
        <v>454</v>
      </c>
      <c r="U172" s="79">
        <f t="shared" si="67"/>
        <v>90</v>
      </c>
      <c r="V172" s="79">
        <f t="shared" si="64"/>
        <v>1</v>
      </c>
      <c r="W172" s="79">
        <f t="shared" si="61"/>
        <v>31</v>
      </c>
      <c r="X172" s="79">
        <f t="shared" si="65"/>
        <v>454</v>
      </c>
    </row>
    <row r="173" spans="1:24" x14ac:dyDescent="0.35">
      <c r="A173" s="82">
        <v>6</v>
      </c>
      <c r="B173" s="79">
        <v>591</v>
      </c>
      <c r="C173" s="80">
        <v>47880</v>
      </c>
      <c r="D173" s="79">
        <f t="shared" si="57"/>
        <v>388</v>
      </c>
      <c r="E173" s="79">
        <f>INDEX($A$81:$A$2632,F173-I28)</f>
        <v>1</v>
      </c>
      <c r="F173" s="79">
        <f t="shared" si="66"/>
        <v>91</v>
      </c>
      <c r="G173" s="79">
        <f t="shared" si="62"/>
        <v>1</v>
      </c>
      <c r="H173" s="79">
        <f t="shared" si="59"/>
        <v>31</v>
      </c>
      <c r="I173" s="79">
        <f t="shared" si="63"/>
        <v>388</v>
      </c>
      <c r="O173" s="79" t="s">
        <v>59</v>
      </c>
      <c r="P173" s="79">
        <v>7</v>
      </c>
      <c r="Q173" s="79">
        <v>741</v>
      </c>
      <c r="R173" s="80">
        <v>47880</v>
      </c>
      <c r="S173" s="79">
        <f>INDEX($P$81:$P$1316,U173-I29)</f>
        <v>0</v>
      </c>
      <c r="T173" s="79">
        <f t="shared" si="60"/>
        <v>454</v>
      </c>
      <c r="U173" s="79">
        <f t="shared" si="67"/>
        <v>91</v>
      </c>
      <c r="V173" s="79">
        <f t="shared" si="64"/>
        <v>1</v>
      </c>
      <c r="W173" s="79">
        <f t="shared" si="61"/>
        <v>28</v>
      </c>
      <c r="X173" s="79">
        <f t="shared" si="65"/>
        <v>454</v>
      </c>
    </row>
    <row r="174" spans="1:24" x14ac:dyDescent="0.35">
      <c r="A174" s="82">
        <v>6</v>
      </c>
      <c r="B174" s="79">
        <v>591</v>
      </c>
      <c r="C174" s="80">
        <v>47908</v>
      </c>
      <c r="D174" s="79">
        <f t="shared" si="57"/>
        <v>388</v>
      </c>
      <c r="E174" s="79">
        <f>INDEX($A$81:$A$2632,F174-I28)</f>
        <v>1</v>
      </c>
      <c r="F174" s="79">
        <f t="shared" si="66"/>
        <v>92</v>
      </c>
      <c r="G174" s="79">
        <f t="shared" si="62"/>
        <v>0</v>
      </c>
      <c r="H174" s="79">
        <f t="shared" si="59"/>
        <v>28</v>
      </c>
      <c r="I174" s="79">
        <f t="shared" si="63"/>
        <v>421.14285714285717</v>
      </c>
      <c r="O174" s="79" t="s">
        <v>59</v>
      </c>
      <c r="P174" s="79">
        <v>7</v>
      </c>
      <c r="Q174" s="79">
        <v>741</v>
      </c>
      <c r="R174" s="80">
        <v>47908</v>
      </c>
      <c r="S174" s="79">
        <f>INDEX($P$81:$P$1316,U174-I29)</f>
        <v>0</v>
      </c>
      <c r="T174" s="79">
        <f t="shared" si="60"/>
        <v>454</v>
      </c>
      <c r="U174" s="79">
        <f t="shared" si="67"/>
        <v>92</v>
      </c>
      <c r="V174" s="79">
        <f t="shared" si="64"/>
        <v>0</v>
      </c>
      <c r="W174" s="79">
        <f t="shared" si="61"/>
        <v>31</v>
      </c>
      <c r="X174" s="79">
        <f t="shared" si="65"/>
        <v>483</v>
      </c>
    </row>
    <row r="175" spans="1:24" x14ac:dyDescent="0.35">
      <c r="A175" s="82">
        <v>6</v>
      </c>
      <c r="B175" s="79">
        <v>591</v>
      </c>
      <c r="C175" s="80">
        <v>47939</v>
      </c>
      <c r="D175" s="79">
        <f t="shared" si="57"/>
        <v>420</v>
      </c>
      <c r="E175" s="79">
        <f>INDEX($A$81:$A$2632,F175-I28)</f>
        <v>2</v>
      </c>
      <c r="F175" s="79">
        <f t="shared" si="66"/>
        <v>93</v>
      </c>
      <c r="G175" s="79">
        <f t="shared" si="62"/>
        <v>1</v>
      </c>
      <c r="H175" s="79">
        <f t="shared" si="59"/>
        <v>31</v>
      </c>
      <c r="I175" s="79">
        <f t="shared" si="63"/>
        <v>420</v>
      </c>
      <c r="O175" s="79" t="s">
        <v>59</v>
      </c>
      <c r="P175" s="79">
        <v>7</v>
      </c>
      <c r="Q175" s="79">
        <v>741</v>
      </c>
      <c r="R175" s="80">
        <v>47939</v>
      </c>
      <c r="S175" s="79">
        <f>INDEX($P$81:$P$1316,U175-I29)</f>
        <v>1</v>
      </c>
      <c r="T175" s="79">
        <f t="shared" si="60"/>
        <v>483</v>
      </c>
      <c r="U175" s="79">
        <f t="shared" si="67"/>
        <v>93</v>
      </c>
      <c r="V175" s="79">
        <f t="shared" si="64"/>
        <v>1</v>
      </c>
      <c r="W175" s="79">
        <f t="shared" si="61"/>
        <v>30</v>
      </c>
      <c r="X175" s="79">
        <f t="shared" si="65"/>
        <v>483</v>
      </c>
    </row>
    <row r="176" spans="1:24" x14ac:dyDescent="0.35">
      <c r="A176" s="82">
        <v>6</v>
      </c>
      <c r="B176" s="79">
        <v>591</v>
      </c>
      <c r="C176" s="80">
        <v>47969</v>
      </c>
      <c r="D176" s="79">
        <f t="shared" si="57"/>
        <v>420</v>
      </c>
      <c r="E176" s="79">
        <f>INDEX($A$81:$A$2632,F176-I28)</f>
        <v>2</v>
      </c>
      <c r="F176" s="79">
        <f t="shared" si="66"/>
        <v>94</v>
      </c>
      <c r="G176" s="79">
        <f t="shared" si="62"/>
        <v>1</v>
      </c>
      <c r="H176" s="79">
        <f t="shared" si="59"/>
        <v>30</v>
      </c>
      <c r="I176" s="79">
        <f t="shared" si="63"/>
        <v>420</v>
      </c>
      <c r="O176" s="79" t="s">
        <v>59</v>
      </c>
      <c r="P176" s="79">
        <v>7</v>
      </c>
      <c r="Q176" s="79">
        <v>741</v>
      </c>
      <c r="R176" s="80">
        <v>47969</v>
      </c>
      <c r="S176" s="79">
        <f>INDEX($P$81:$P$1316,U176-I29)</f>
        <v>1</v>
      </c>
      <c r="T176" s="79">
        <f t="shared" si="60"/>
        <v>483</v>
      </c>
      <c r="U176" s="79">
        <f t="shared" si="67"/>
        <v>94</v>
      </c>
      <c r="V176" s="79">
        <f t="shared" si="64"/>
        <v>1</v>
      </c>
      <c r="W176" s="79">
        <f t="shared" si="61"/>
        <v>31</v>
      </c>
      <c r="X176" s="79">
        <f t="shared" si="65"/>
        <v>483</v>
      </c>
    </row>
    <row r="177" spans="1:24" x14ac:dyDescent="0.35">
      <c r="A177" s="82">
        <v>7</v>
      </c>
      <c r="B177" s="79">
        <v>628</v>
      </c>
      <c r="C177" s="80">
        <v>48000</v>
      </c>
      <c r="D177" s="79">
        <f t="shared" ref="D177:D207" si="68">INDEX($B$81:$B$2632,F177-80)</f>
        <v>420</v>
      </c>
      <c r="E177" s="79">
        <f>INDEX($A$81:$A$2632,F177-I28)</f>
        <v>2</v>
      </c>
      <c r="F177" s="79">
        <f t="shared" si="66"/>
        <v>95</v>
      </c>
      <c r="G177" s="79">
        <f t="shared" si="62"/>
        <v>1</v>
      </c>
      <c r="H177" s="79">
        <f t="shared" si="59"/>
        <v>31</v>
      </c>
      <c r="I177" s="79">
        <f t="shared" si="63"/>
        <v>420</v>
      </c>
      <c r="O177" s="79" t="s">
        <v>59</v>
      </c>
      <c r="P177" s="79">
        <v>7</v>
      </c>
      <c r="Q177" s="79">
        <v>741</v>
      </c>
      <c r="R177" s="80">
        <v>48000</v>
      </c>
      <c r="S177" s="79">
        <f>INDEX($P$81:$P$1316,U177-I29)</f>
        <v>1</v>
      </c>
      <c r="T177" s="79">
        <f t="shared" si="60"/>
        <v>483</v>
      </c>
      <c r="U177" s="79">
        <f t="shared" si="67"/>
        <v>95</v>
      </c>
      <c r="V177" s="79">
        <f t="shared" si="64"/>
        <v>1</v>
      </c>
      <c r="W177" s="79">
        <f t="shared" si="61"/>
        <v>30</v>
      </c>
      <c r="X177" s="79">
        <f t="shared" si="65"/>
        <v>483</v>
      </c>
    </row>
    <row r="178" spans="1:24" x14ac:dyDescent="0.35">
      <c r="A178" s="82">
        <v>7</v>
      </c>
      <c r="B178" s="79">
        <v>628</v>
      </c>
      <c r="C178" s="80">
        <v>48030</v>
      </c>
      <c r="D178" s="79">
        <f t="shared" si="68"/>
        <v>420</v>
      </c>
      <c r="E178" s="79">
        <f>INDEX($A$81:$A$2632,F178-I28)</f>
        <v>2</v>
      </c>
      <c r="F178" s="79">
        <f t="shared" si="66"/>
        <v>96</v>
      </c>
      <c r="G178" s="79">
        <f t="shared" si="62"/>
        <v>1</v>
      </c>
      <c r="H178" s="79">
        <f t="shared" ref="H178:H207" si="69">C178-C177</f>
        <v>30</v>
      </c>
      <c r="I178" s="79">
        <f t="shared" si="63"/>
        <v>420</v>
      </c>
      <c r="O178" s="79" t="s">
        <v>59</v>
      </c>
      <c r="P178" s="79">
        <v>7</v>
      </c>
      <c r="Q178" s="79">
        <v>741</v>
      </c>
      <c r="R178" s="80">
        <v>48030</v>
      </c>
      <c r="S178" s="79">
        <f>INDEX($P$81:$P$1316,U178-I29)</f>
        <v>1</v>
      </c>
      <c r="T178" s="79">
        <f t="shared" si="60"/>
        <v>483</v>
      </c>
      <c r="U178" s="79">
        <f t="shared" si="67"/>
        <v>96</v>
      </c>
      <c r="V178" s="79">
        <f t="shared" si="64"/>
        <v>1</v>
      </c>
      <c r="W178" s="79">
        <f t="shared" ref="W178:W208" si="70">R179-R178</f>
        <v>31</v>
      </c>
      <c r="X178" s="79">
        <f t="shared" si="65"/>
        <v>483</v>
      </c>
    </row>
    <row r="179" spans="1:24" x14ac:dyDescent="0.35">
      <c r="A179" s="82">
        <v>7</v>
      </c>
      <c r="B179" s="79">
        <v>628</v>
      </c>
      <c r="C179" s="80">
        <v>48061</v>
      </c>
      <c r="D179" s="79">
        <f t="shared" si="68"/>
        <v>420</v>
      </c>
      <c r="E179" s="79">
        <f>INDEX($A$81:$A$2632,F179-I28)</f>
        <v>2</v>
      </c>
      <c r="F179" s="79">
        <f t="shared" si="66"/>
        <v>97</v>
      </c>
      <c r="G179" s="79">
        <f t="shared" si="62"/>
        <v>1</v>
      </c>
      <c r="H179" s="79">
        <f t="shared" si="69"/>
        <v>31</v>
      </c>
      <c r="I179" s="79">
        <f t="shared" si="63"/>
        <v>420</v>
      </c>
      <c r="O179" s="79" t="s">
        <v>59</v>
      </c>
      <c r="P179" s="79">
        <v>7</v>
      </c>
      <c r="Q179" s="79">
        <v>741</v>
      </c>
      <c r="R179" s="80">
        <v>48061</v>
      </c>
      <c r="S179" s="79">
        <f>INDEX($P$81:$P$1316,U179-I29)</f>
        <v>1</v>
      </c>
      <c r="T179" s="79">
        <f t="shared" si="60"/>
        <v>483</v>
      </c>
      <c r="U179" s="79">
        <f t="shared" si="67"/>
        <v>97</v>
      </c>
      <c r="V179" s="79">
        <f t="shared" si="64"/>
        <v>1</v>
      </c>
      <c r="W179" s="79">
        <f t="shared" si="70"/>
        <v>31</v>
      </c>
      <c r="X179" s="79">
        <f t="shared" si="65"/>
        <v>483</v>
      </c>
    </row>
    <row r="180" spans="1:24" x14ac:dyDescent="0.35">
      <c r="A180" s="82">
        <v>7</v>
      </c>
      <c r="B180" s="79">
        <v>628</v>
      </c>
      <c r="C180" s="80">
        <v>48092</v>
      </c>
      <c r="D180" s="79">
        <f t="shared" si="68"/>
        <v>420</v>
      </c>
      <c r="E180" s="79">
        <f>INDEX($A$81:$A$2632,F180-I28)</f>
        <v>2</v>
      </c>
      <c r="F180" s="79">
        <f t="shared" si="66"/>
        <v>98</v>
      </c>
      <c r="G180" s="79">
        <f t="shared" si="62"/>
        <v>1</v>
      </c>
      <c r="H180" s="79">
        <f t="shared" si="69"/>
        <v>31</v>
      </c>
      <c r="I180" s="79">
        <f t="shared" si="63"/>
        <v>420</v>
      </c>
      <c r="O180" s="79" t="s">
        <v>59</v>
      </c>
      <c r="P180" s="79">
        <v>7</v>
      </c>
      <c r="Q180" s="79">
        <v>741</v>
      </c>
      <c r="R180" s="80">
        <v>48092</v>
      </c>
      <c r="S180" s="79">
        <f>INDEX($P$81:$P$1316,U180-I29)</f>
        <v>1</v>
      </c>
      <c r="T180" s="79">
        <f t="shared" si="60"/>
        <v>483</v>
      </c>
      <c r="U180" s="79">
        <f t="shared" si="67"/>
        <v>98</v>
      </c>
      <c r="V180" s="79">
        <f t="shared" si="64"/>
        <v>1</v>
      </c>
      <c r="W180" s="79">
        <f t="shared" si="70"/>
        <v>30</v>
      </c>
      <c r="X180" s="79">
        <f t="shared" si="65"/>
        <v>483</v>
      </c>
    </row>
    <row r="181" spans="1:24" x14ac:dyDescent="0.35">
      <c r="A181" s="82">
        <v>7</v>
      </c>
      <c r="B181" s="79">
        <v>628</v>
      </c>
      <c r="C181" s="80">
        <v>48122</v>
      </c>
      <c r="D181" s="79">
        <f t="shared" si="68"/>
        <v>420</v>
      </c>
      <c r="E181" s="79">
        <f>INDEX($A$81:$A$2632,F181-I28)</f>
        <v>2</v>
      </c>
      <c r="F181" s="79">
        <f t="shared" si="66"/>
        <v>99</v>
      </c>
      <c r="G181" s="79">
        <f t="shared" si="62"/>
        <v>1</v>
      </c>
      <c r="H181" s="79">
        <f t="shared" si="69"/>
        <v>30</v>
      </c>
      <c r="I181" s="79">
        <f t="shared" si="63"/>
        <v>420</v>
      </c>
      <c r="O181" s="79" t="s">
        <v>59</v>
      </c>
      <c r="P181" s="79">
        <v>7</v>
      </c>
      <c r="Q181" s="79">
        <v>741</v>
      </c>
      <c r="R181" s="80">
        <v>48122</v>
      </c>
      <c r="S181" s="79">
        <f>INDEX($P$81:$P$1316,U181-I29)</f>
        <v>1</v>
      </c>
      <c r="T181" s="79">
        <f t="shared" si="60"/>
        <v>483</v>
      </c>
      <c r="U181" s="79">
        <f t="shared" si="67"/>
        <v>99</v>
      </c>
      <c r="V181" s="79">
        <f t="shared" si="64"/>
        <v>1</v>
      </c>
      <c r="W181" s="79">
        <f t="shared" si="70"/>
        <v>31</v>
      </c>
      <c r="X181" s="79">
        <f t="shared" si="65"/>
        <v>483</v>
      </c>
    </row>
    <row r="182" spans="1:24" x14ac:dyDescent="0.35">
      <c r="A182" s="82">
        <v>7</v>
      </c>
      <c r="B182" s="79">
        <v>628</v>
      </c>
      <c r="C182" s="80">
        <v>48153</v>
      </c>
      <c r="D182" s="79">
        <f t="shared" si="68"/>
        <v>420</v>
      </c>
      <c r="E182" s="79">
        <f>INDEX($A$81:$A$2632,F182-I28)</f>
        <v>2</v>
      </c>
      <c r="F182" s="79">
        <f t="shared" si="66"/>
        <v>100</v>
      </c>
      <c r="G182" s="79">
        <f t="shared" si="62"/>
        <v>1</v>
      </c>
      <c r="H182" s="79">
        <f t="shared" si="69"/>
        <v>31</v>
      </c>
      <c r="I182" s="79">
        <f t="shared" si="63"/>
        <v>420</v>
      </c>
      <c r="O182" s="79" t="s">
        <v>59</v>
      </c>
      <c r="P182" s="79">
        <v>7</v>
      </c>
      <c r="Q182" s="79">
        <v>741</v>
      </c>
      <c r="R182" s="80">
        <v>48153</v>
      </c>
      <c r="S182" s="79">
        <f>INDEX($P$81:$P$1316,U182-I29)</f>
        <v>1</v>
      </c>
      <c r="T182" s="79">
        <f t="shared" si="60"/>
        <v>483</v>
      </c>
      <c r="U182" s="79">
        <f t="shared" si="67"/>
        <v>100</v>
      </c>
      <c r="V182" s="79">
        <f t="shared" si="64"/>
        <v>1</v>
      </c>
      <c r="W182" s="79">
        <f t="shared" si="70"/>
        <v>30</v>
      </c>
      <c r="X182" s="79">
        <f t="shared" si="65"/>
        <v>483</v>
      </c>
    </row>
    <row r="183" spans="1:24" x14ac:dyDescent="0.35">
      <c r="A183" s="82">
        <v>7</v>
      </c>
      <c r="B183" s="79">
        <v>628</v>
      </c>
      <c r="C183" s="80">
        <v>48183</v>
      </c>
      <c r="D183" s="79">
        <f t="shared" si="68"/>
        <v>420</v>
      </c>
      <c r="E183" s="79">
        <f>INDEX($A$81:$A$2632,F183-I28)</f>
        <v>2</v>
      </c>
      <c r="F183" s="79">
        <f t="shared" si="66"/>
        <v>101</v>
      </c>
      <c r="G183" s="79">
        <f t="shared" si="62"/>
        <v>1</v>
      </c>
      <c r="H183" s="79">
        <f t="shared" si="69"/>
        <v>30</v>
      </c>
      <c r="I183" s="79">
        <f t="shared" si="63"/>
        <v>420</v>
      </c>
      <c r="O183" s="79" t="s">
        <v>59</v>
      </c>
      <c r="P183" s="79">
        <v>8</v>
      </c>
      <c r="Q183" s="79">
        <v>795</v>
      </c>
      <c r="R183" s="80">
        <v>48183</v>
      </c>
      <c r="S183" s="79">
        <f>INDEX($P$81:$P$1316,U183-I29)</f>
        <v>1</v>
      </c>
      <c r="T183" s="79">
        <f t="shared" si="60"/>
        <v>483</v>
      </c>
      <c r="U183" s="79">
        <f t="shared" si="67"/>
        <v>101</v>
      </c>
      <c r="V183" s="79">
        <f t="shared" si="64"/>
        <v>1</v>
      </c>
      <c r="W183" s="79">
        <f t="shared" si="70"/>
        <v>31</v>
      </c>
      <c r="X183" s="79">
        <f t="shared" si="65"/>
        <v>483</v>
      </c>
    </row>
    <row r="184" spans="1:24" x14ac:dyDescent="0.35">
      <c r="A184" s="82">
        <v>7</v>
      </c>
      <c r="B184" s="79">
        <v>628</v>
      </c>
      <c r="C184" s="80">
        <v>48214</v>
      </c>
      <c r="D184" s="79">
        <f t="shared" si="68"/>
        <v>420</v>
      </c>
      <c r="E184" s="79">
        <f>INDEX($A$81:$A$2632,F184-I28)</f>
        <v>2</v>
      </c>
      <c r="F184" s="79">
        <f t="shared" si="66"/>
        <v>102</v>
      </c>
      <c r="G184" s="79">
        <f t="shared" si="62"/>
        <v>1</v>
      </c>
      <c r="H184" s="79">
        <f t="shared" si="69"/>
        <v>31</v>
      </c>
      <c r="I184" s="79">
        <f t="shared" si="63"/>
        <v>420</v>
      </c>
      <c r="O184" s="79" t="s">
        <v>59</v>
      </c>
      <c r="P184" s="79">
        <v>8</v>
      </c>
      <c r="Q184" s="79">
        <v>795</v>
      </c>
      <c r="R184" s="80">
        <v>48214</v>
      </c>
      <c r="S184" s="79">
        <f>INDEX($P$81:$P$1316,U184-I29)</f>
        <v>1</v>
      </c>
      <c r="T184" s="79">
        <f t="shared" si="60"/>
        <v>483</v>
      </c>
      <c r="U184" s="79">
        <f t="shared" si="67"/>
        <v>102</v>
      </c>
      <c r="V184" s="79">
        <f t="shared" si="64"/>
        <v>1</v>
      </c>
      <c r="W184" s="79">
        <f t="shared" si="70"/>
        <v>31</v>
      </c>
      <c r="X184" s="79">
        <f t="shared" si="65"/>
        <v>483</v>
      </c>
    </row>
    <row r="185" spans="1:24" x14ac:dyDescent="0.35">
      <c r="A185" s="82">
        <v>7</v>
      </c>
      <c r="B185" s="79">
        <v>628</v>
      </c>
      <c r="C185" s="80">
        <v>48245</v>
      </c>
      <c r="D185" s="79">
        <f t="shared" si="68"/>
        <v>420</v>
      </c>
      <c r="E185" s="79">
        <f>INDEX($A$81:$A$2632,F185-I28)</f>
        <v>2</v>
      </c>
      <c r="F185" s="79">
        <f t="shared" si="66"/>
        <v>103</v>
      </c>
      <c r="G185" s="79">
        <f t="shared" si="62"/>
        <v>1</v>
      </c>
      <c r="H185" s="79">
        <f t="shared" si="69"/>
        <v>31</v>
      </c>
      <c r="I185" s="79">
        <f t="shared" si="63"/>
        <v>420</v>
      </c>
      <c r="O185" s="79" t="s">
        <v>59</v>
      </c>
      <c r="P185" s="79">
        <v>8</v>
      </c>
      <c r="Q185" s="79">
        <v>795</v>
      </c>
      <c r="R185" s="80">
        <v>48245</v>
      </c>
      <c r="S185" s="79">
        <f>INDEX($P$81:$P$1316,U185-I29)</f>
        <v>1</v>
      </c>
      <c r="T185" s="79">
        <f t="shared" si="60"/>
        <v>483</v>
      </c>
      <c r="U185" s="79">
        <f t="shared" si="67"/>
        <v>103</v>
      </c>
      <c r="V185" s="79">
        <f t="shared" si="64"/>
        <v>1</v>
      </c>
      <c r="W185" s="79">
        <f t="shared" si="70"/>
        <v>29</v>
      </c>
      <c r="X185" s="79">
        <f t="shared" si="65"/>
        <v>483</v>
      </c>
    </row>
    <row r="186" spans="1:24" x14ac:dyDescent="0.35">
      <c r="A186" s="82">
        <v>7</v>
      </c>
      <c r="B186" s="79">
        <v>628</v>
      </c>
      <c r="C186" s="80">
        <v>48274</v>
      </c>
      <c r="D186" s="79">
        <f t="shared" si="68"/>
        <v>420</v>
      </c>
      <c r="E186" s="79">
        <f>INDEX($A$81:$A$2632,F186-I28)</f>
        <v>2</v>
      </c>
      <c r="F186" s="79">
        <f t="shared" si="66"/>
        <v>104</v>
      </c>
      <c r="G186" s="79">
        <f t="shared" si="62"/>
        <v>0</v>
      </c>
      <c r="H186" s="79">
        <f t="shared" si="69"/>
        <v>29</v>
      </c>
      <c r="I186" s="79">
        <f t="shared" si="63"/>
        <v>462.41379310344826</v>
      </c>
      <c r="O186" s="79" t="s">
        <v>59</v>
      </c>
      <c r="P186" s="79">
        <v>8</v>
      </c>
      <c r="Q186" s="79">
        <v>795</v>
      </c>
      <c r="R186" s="80">
        <v>48274</v>
      </c>
      <c r="S186" s="79">
        <f>INDEX($P$81:$P$1316,U186-I29)</f>
        <v>1</v>
      </c>
      <c r="T186" s="79">
        <f t="shared" si="60"/>
        <v>483</v>
      </c>
      <c r="U186" s="79">
        <f t="shared" si="67"/>
        <v>104</v>
      </c>
      <c r="V186" s="79">
        <f t="shared" si="64"/>
        <v>0</v>
      </c>
      <c r="W186" s="79">
        <f t="shared" si="70"/>
        <v>31</v>
      </c>
      <c r="X186" s="79">
        <f t="shared" si="65"/>
        <v>531</v>
      </c>
    </row>
    <row r="187" spans="1:24" x14ac:dyDescent="0.35">
      <c r="A187" s="82">
        <v>7</v>
      </c>
      <c r="B187" s="79">
        <v>628</v>
      </c>
      <c r="C187" s="80">
        <v>48305</v>
      </c>
      <c r="D187" s="79">
        <f t="shared" si="68"/>
        <v>461</v>
      </c>
      <c r="E187" s="79">
        <f>INDEX($A$81:$A$2632,F187-I28)</f>
        <v>3</v>
      </c>
      <c r="F187" s="79">
        <f t="shared" si="66"/>
        <v>105</v>
      </c>
      <c r="G187" s="79">
        <f t="shared" si="62"/>
        <v>1</v>
      </c>
      <c r="H187" s="79">
        <f t="shared" si="69"/>
        <v>31</v>
      </c>
      <c r="I187" s="79">
        <f t="shared" si="63"/>
        <v>461</v>
      </c>
      <c r="O187" s="79" t="s">
        <v>59</v>
      </c>
      <c r="P187" s="79">
        <v>8</v>
      </c>
      <c r="Q187" s="79">
        <v>795</v>
      </c>
      <c r="R187" s="80">
        <v>48305</v>
      </c>
      <c r="S187" s="79">
        <f>INDEX($P$81:$P$1316,U187-I29)</f>
        <v>2</v>
      </c>
      <c r="T187" s="79">
        <f t="shared" si="60"/>
        <v>531</v>
      </c>
      <c r="U187" s="79">
        <f t="shared" si="67"/>
        <v>105</v>
      </c>
      <c r="V187" s="79">
        <f t="shared" si="64"/>
        <v>1</v>
      </c>
      <c r="W187" s="79">
        <f t="shared" si="70"/>
        <v>30</v>
      </c>
      <c r="X187" s="79">
        <f t="shared" si="65"/>
        <v>531</v>
      </c>
    </row>
    <row r="188" spans="1:24" x14ac:dyDescent="0.35">
      <c r="A188" s="82">
        <v>7</v>
      </c>
      <c r="B188" s="79">
        <v>628</v>
      </c>
      <c r="C188" s="80">
        <v>48335</v>
      </c>
      <c r="D188" s="79">
        <f t="shared" si="68"/>
        <v>461</v>
      </c>
      <c r="E188" s="79">
        <f>INDEX($A$81:$A$2632,F188-I28)</f>
        <v>3</v>
      </c>
      <c r="F188" s="79">
        <f t="shared" si="66"/>
        <v>106</v>
      </c>
      <c r="G188" s="79">
        <f t="shared" si="62"/>
        <v>1</v>
      </c>
      <c r="H188" s="79">
        <f t="shared" si="69"/>
        <v>30</v>
      </c>
      <c r="I188" s="79">
        <f t="shared" si="63"/>
        <v>461</v>
      </c>
      <c r="O188" s="79" t="s">
        <v>59</v>
      </c>
      <c r="P188" s="79">
        <v>8</v>
      </c>
      <c r="Q188" s="79">
        <v>795</v>
      </c>
      <c r="R188" s="80">
        <v>48335</v>
      </c>
      <c r="S188" s="79">
        <f>INDEX($P$81:$P$1316,U188-I29)</f>
        <v>2</v>
      </c>
      <c r="T188" s="79">
        <f t="shared" si="60"/>
        <v>531</v>
      </c>
      <c r="U188" s="79">
        <f t="shared" si="67"/>
        <v>106</v>
      </c>
      <c r="V188" s="79">
        <f t="shared" si="64"/>
        <v>1</v>
      </c>
      <c r="W188" s="79">
        <f t="shared" si="70"/>
        <v>31</v>
      </c>
      <c r="X188" s="79">
        <f t="shared" si="65"/>
        <v>531</v>
      </c>
    </row>
    <row r="189" spans="1:24" x14ac:dyDescent="0.35">
      <c r="A189" s="82">
        <v>7</v>
      </c>
      <c r="B189" s="79">
        <v>628</v>
      </c>
      <c r="C189" s="80">
        <v>48366</v>
      </c>
      <c r="D189" s="79">
        <f t="shared" si="68"/>
        <v>461</v>
      </c>
      <c r="E189" s="79">
        <f>INDEX($A$81:$A$2632,F189-I28)</f>
        <v>3</v>
      </c>
      <c r="F189" s="79">
        <f t="shared" si="66"/>
        <v>107</v>
      </c>
      <c r="G189" s="79">
        <f t="shared" si="62"/>
        <v>1</v>
      </c>
      <c r="H189" s="79">
        <f t="shared" si="69"/>
        <v>31</v>
      </c>
      <c r="I189" s="79">
        <f t="shared" si="63"/>
        <v>461</v>
      </c>
      <c r="O189" s="79" t="s">
        <v>59</v>
      </c>
      <c r="P189" s="79">
        <v>8</v>
      </c>
      <c r="Q189" s="79">
        <v>795</v>
      </c>
      <c r="R189" s="80">
        <v>48366</v>
      </c>
      <c r="S189" s="79">
        <f>INDEX($P$81:$P$1316,U189-I29)</f>
        <v>2</v>
      </c>
      <c r="T189" s="79">
        <f t="shared" si="60"/>
        <v>531</v>
      </c>
      <c r="U189" s="79">
        <f t="shared" si="67"/>
        <v>107</v>
      </c>
      <c r="V189" s="79">
        <f t="shared" si="64"/>
        <v>1</v>
      </c>
      <c r="W189" s="79">
        <f t="shared" si="70"/>
        <v>30</v>
      </c>
      <c r="X189" s="79">
        <f t="shared" si="65"/>
        <v>531</v>
      </c>
    </row>
    <row r="190" spans="1:24" x14ac:dyDescent="0.35">
      <c r="A190" s="82">
        <v>7</v>
      </c>
      <c r="B190" s="79">
        <v>628</v>
      </c>
      <c r="C190" s="80">
        <v>48396</v>
      </c>
      <c r="D190" s="79">
        <f t="shared" si="68"/>
        <v>461</v>
      </c>
      <c r="E190" s="79">
        <f>INDEX($A$81:$A$2632,F190-I28)</f>
        <v>3</v>
      </c>
      <c r="F190" s="79">
        <f t="shared" si="66"/>
        <v>108</v>
      </c>
      <c r="G190" s="79">
        <f t="shared" si="62"/>
        <v>1</v>
      </c>
      <c r="H190" s="79">
        <f t="shared" si="69"/>
        <v>30</v>
      </c>
      <c r="I190" s="79">
        <f t="shared" si="63"/>
        <v>461</v>
      </c>
      <c r="O190" s="79" t="s">
        <v>59</v>
      </c>
      <c r="P190" s="79">
        <v>8</v>
      </c>
      <c r="Q190" s="79">
        <v>795</v>
      </c>
      <c r="R190" s="80">
        <v>48396</v>
      </c>
      <c r="S190" s="79">
        <f>INDEX($P$81:$P$1316,U190-I29)</f>
        <v>2</v>
      </c>
      <c r="T190" s="79">
        <f t="shared" si="60"/>
        <v>531</v>
      </c>
      <c r="U190" s="79">
        <f t="shared" si="67"/>
        <v>108</v>
      </c>
      <c r="V190" s="79">
        <f t="shared" si="64"/>
        <v>1</v>
      </c>
      <c r="W190" s="79">
        <f t="shared" si="70"/>
        <v>31</v>
      </c>
      <c r="X190" s="79">
        <f t="shared" si="65"/>
        <v>531</v>
      </c>
    </row>
    <row r="191" spans="1:24" x14ac:dyDescent="0.35">
      <c r="A191" s="82">
        <v>7</v>
      </c>
      <c r="B191" s="79">
        <v>628</v>
      </c>
      <c r="C191" s="80">
        <v>48427</v>
      </c>
      <c r="D191" s="79">
        <f t="shared" si="68"/>
        <v>461</v>
      </c>
      <c r="E191" s="79">
        <f>INDEX($A$81:$A$2632,F191-I28)</f>
        <v>3</v>
      </c>
      <c r="F191" s="79">
        <f t="shared" si="66"/>
        <v>109</v>
      </c>
      <c r="G191" s="79">
        <f t="shared" si="62"/>
        <v>1</v>
      </c>
      <c r="H191" s="79">
        <f t="shared" si="69"/>
        <v>31</v>
      </c>
      <c r="I191" s="79">
        <f t="shared" si="63"/>
        <v>461</v>
      </c>
      <c r="O191" s="79" t="s">
        <v>59</v>
      </c>
      <c r="P191" s="79">
        <v>8</v>
      </c>
      <c r="Q191" s="79">
        <v>795</v>
      </c>
      <c r="R191" s="80">
        <v>48427</v>
      </c>
      <c r="S191" s="79">
        <f>INDEX($P$81:$P$1316,U191-I29)</f>
        <v>2</v>
      </c>
      <c r="T191" s="79">
        <f t="shared" si="60"/>
        <v>531</v>
      </c>
      <c r="U191" s="79">
        <f t="shared" si="67"/>
        <v>109</v>
      </c>
      <c r="V191" s="79">
        <f t="shared" si="64"/>
        <v>1</v>
      </c>
      <c r="W191" s="79">
        <f t="shared" si="70"/>
        <v>31</v>
      </c>
      <c r="X191" s="79">
        <f t="shared" si="65"/>
        <v>531</v>
      </c>
    </row>
    <row r="192" spans="1:24" x14ac:dyDescent="0.35">
      <c r="A192" s="82">
        <v>7</v>
      </c>
      <c r="B192" s="79">
        <v>628</v>
      </c>
      <c r="C192" s="80">
        <v>48458</v>
      </c>
      <c r="D192" s="79">
        <f t="shared" si="68"/>
        <v>461</v>
      </c>
      <c r="E192" s="79">
        <f>INDEX($A$81:$A$2632,F192-I28)</f>
        <v>3</v>
      </c>
      <c r="F192" s="79">
        <f t="shared" si="66"/>
        <v>110</v>
      </c>
      <c r="G192" s="79">
        <f t="shared" si="62"/>
        <v>1</v>
      </c>
      <c r="H192" s="79">
        <f t="shared" si="69"/>
        <v>31</v>
      </c>
      <c r="I192" s="79">
        <f t="shared" si="63"/>
        <v>461</v>
      </c>
      <c r="O192" s="79" t="s">
        <v>59</v>
      </c>
      <c r="P192" s="79">
        <v>8</v>
      </c>
      <c r="Q192" s="79">
        <v>795</v>
      </c>
      <c r="R192" s="80">
        <v>48458</v>
      </c>
      <c r="S192" s="79">
        <f>INDEX($P$81:$P$1316,U192-I29)</f>
        <v>2</v>
      </c>
      <c r="T192" s="79">
        <f t="shared" si="60"/>
        <v>531</v>
      </c>
      <c r="U192" s="79">
        <f t="shared" si="67"/>
        <v>110</v>
      </c>
      <c r="V192" s="79">
        <f t="shared" si="64"/>
        <v>1</v>
      </c>
      <c r="W192" s="79">
        <f t="shared" si="70"/>
        <v>30</v>
      </c>
      <c r="X192" s="79">
        <f t="shared" si="65"/>
        <v>531</v>
      </c>
    </row>
    <row r="193" spans="1:24" x14ac:dyDescent="0.35">
      <c r="A193" s="82">
        <v>7</v>
      </c>
      <c r="B193" s="79">
        <v>628</v>
      </c>
      <c r="C193" s="80">
        <v>48488</v>
      </c>
      <c r="D193" s="79">
        <f t="shared" si="68"/>
        <v>461</v>
      </c>
      <c r="E193" s="79">
        <f>INDEX($A$81:$A$2632,F193-I28)</f>
        <v>3</v>
      </c>
      <c r="F193" s="79">
        <f t="shared" si="66"/>
        <v>111</v>
      </c>
      <c r="G193" s="79">
        <f t="shared" si="62"/>
        <v>1</v>
      </c>
      <c r="H193" s="79">
        <f t="shared" si="69"/>
        <v>30</v>
      </c>
      <c r="I193" s="79">
        <f t="shared" si="63"/>
        <v>461</v>
      </c>
      <c r="O193" s="79" t="s">
        <v>59</v>
      </c>
      <c r="P193" s="79">
        <v>8</v>
      </c>
      <c r="Q193" s="79">
        <v>795</v>
      </c>
      <c r="R193" s="80">
        <v>48488</v>
      </c>
      <c r="S193" s="79">
        <f>INDEX($P$81:$P$1316,U193-I29)</f>
        <v>2</v>
      </c>
      <c r="T193" s="79">
        <f t="shared" si="60"/>
        <v>531</v>
      </c>
      <c r="U193" s="79">
        <f t="shared" si="67"/>
        <v>111</v>
      </c>
      <c r="V193" s="79">
        <f t="shared" si="64"/>
        <v>1</v>
      </c>
      <c r="W193" s="79">
        <f t="shared" si="70"/>
        <v>31</v>
      </c>
      <c r="X193" s="79">
        <f t="shared" si="65"/>
        <v>531</v>
      </c>
    </row>
    <row r="194" spans="1:24" x14ac:dyDescent="0.35">
      <c r="A194" s="82">
        <v>7</v>
      </c>
      <c r="B194" s="79">
        <v>628</v>
      </c>
      <c r="C194" s="80">
        <v>48519</v>
      </c>
      <c r="D194" s="79">
        <f t="shared" si="68"/>
        <v>461</v>
      </c>
      <c r="E194" s="79">
        <f>INDEX($A$81:$A$2632,F194-I28)</f>
        <v>3</v>
      </c>
      <c r="F194" s="79">
        <f t="shared" si="66"/>
        <v>112</v>
      </c>
      <c r="G194" s="79">
        <f t="shared" si="62"/>
        <v>1</v>
      </c>
      <c r="H194" s="79">
        <f t="shared" si="69"/>
        <v>31</v>
      </c>
      <c r="I194" s="79">
        <f t="shared" si="63"/>
        <v>461</v>
      </c>
      <c r="O194" s="79" t="s">
        <v>59</v>
      </c>
      <c r="P194" s="79">
        <v>8</v>
      </c>
      <c r="Q194" s="79">
        <v>795</v>
      </c>
      <c r="R194" s="80">
        <v>48519</v>
      </c>
      <c r="S194" s="79">
        <f>INDEX($P$81:$P$1316,U194-I29)</f>
        <v>2</v>
      </c>
      <c r="T194" s="79">
        <f t="shared" si="60"/>
        <v>531</v>
      </c>
      <c r="U194" s="79">
        <f t="shared" si="67"/>
        <v>112</v>
      </c>
      <c r="V194" s="79">
        <f t="shared" si="64"/>
        <v>1</v>
      </c>
      <c r="W194" s="79">
        <f t="shared" si="70"/>
        <v>30</v>
      </c>
      <c r="X194" s="79">
        <f t="shared" si="65"/>
        <v>531</v>
      </c>
    </row>
    <row r="195" spans="1:24" x14ac:dyDescent="0.35">
      <c r="A195" s="82">
        <v>7</v>
      </c>
      <c r="B195" s="79">
        <v>628</v>
      </c>
      <c r="C195" s="80">
        <v>48549</v>
      </c>
      <c r="D195" s="79">
        <f t="shared" si="68"/>
        <v>461</v>
      </c>
      <c r="E195" s="79">
        <f>INDEX($A$81:$A$2632,F195-I28)</f>
        <v>3</v>
      </c>
      <c r="F195" s="79">
        <f t="shared" si="66"/>
        <v>113</v>
      </c>
      <c r="G195" s="79">
        <f t="shared" si="62"/>
        <v>1</v>
      </c>
      <c r="H195" s="79">
        <f t="shared" si="69"/>
        <v>30</v>
      </c>
      <c r="I195" s="79">
        <f t="shared" si="63"/>
        <v>461</v>
      </c>
      <c r="O195" s="79" t="s">
        <v>59</v>
      </c>
      <c r="P195" s="79">
        <v>8</v>
      </c>
      <c r="Q195" s="79">
        <v>795</v>
      </c>
      <c r="R195" s="80">
        <v>48549</v>
      </c>
      <c r="S195" s="79">
        <f>INDEX($P$81:$P$1316,U195-I29)</f>
        <v>2</v>
      </c>
      <c r="T195" s="79">
        <f t="shared" si="60"/>
        <v>531</v>
      </c>
      <c r="U195" s="79">
        <f t="shared" si="67"/>
        <v>113</v>
      </c>
      <c r="V195" s="79">
        <f t="shared" si="64"/>
        <v>1</v>
      </c>
      <c r="W195" s="79">
        <f t="shared" si="70"/>
        <v>31</v>
      </c>
      <c r="X195" s="79">
        <f t="shared" si="65"/>
        <v>531</v>
      </c>
    </row>
    <row r="196" spans="1:24" x14ac:dyDescent="0.35">
      <c r="A196" s="82">
        <v>7</v>
      </c>
      <c r="B196" s="79">
        <v>628</v>
      </c>
      <c r="C196" s="80">
        <v>48580</v>
      </c>
      <c r="D196" s="79">
        <f t="shared" si="68"/>
        <v>461</v>
      </c>
      <c r="E196" s="79">
        <f>INDEX($A$81:$A$2632,F196-I28)</f>
        <v>3</v>
      </c>
      <c r="F196" s="79">
        <f t="shared" si="66"/>
        <v>114</v>
      </c>
      <c r="G196" s="79">
        <f t="shared" si="62"/>
        <v>1</v>
      </c>
      <c r="H196" s="79">
        <f t="shared" si="69"/>
        <v>31</v>
      </c>
      <c r="I196" s="79">
        <f t="shared" si="63"/>
        <v>461</v>
      </c>
      <c r="O196" s="79" t="s">
        <v>59</v>
      </c>
      <c r="P196" s="79">
        <v>8</v>
      </c>
      <c r="Q196" s="79">
        <v>795</v>
      </c>
      <c r="R196" s="80">
        <v>48580</v>
      </c>
      <c r="S196" s="79">
        <f>INDEX($P$81:$P$1316,U196-I29)</f>
        <v>2</v>
      </c>
      <c r="T196" s="79">
        <f t="shared" si="60"/>
        <v>531</v>
      </c>
      <c r="U196" s="79">
        <f t="shared" si="67"/>
        <v>114</v>
      </c>
      <c r="V196" s="79">
        <f t="shared" si="64"/>
        <v>1</v>
      </c>
      <c r="W196" s="79">
        <f t="shared" si="70"/>
        <v>31</v>
      </c>
      <c r="X196" s="79">
        <f t="shared" si="65"/>
        <v>531</v>
      </c>
    </row>
    <row r="197" spans="1:24" x14ac:dyDescent="0.35">
      <c r="A197" s="82">
        <v>7</v>
      </c>
      <c r="B197" s="79">
        <v>628</v>
      </c>
      <c r="C197" s="80">
        <v>48611</v>
      </c>
      <c r="D197" s="79">
        <f t="shared" si="68"/>
        <v>461</v>
      </c>
      <c r="E197" s="79">
        <f>INDEX($A$81:$A$2632,F197-I28)</f>
        <v>3</v>
      </c>
      <c r="F197" s="79">
        <f t="shared" si="66"/>
        <v>115</v>
      </c>
      <c r="G197" s="79">
        <f t="shared" si="62"/>
        <v>1</v>
      </c>
      <c r="H197" s="79">
        <f t="shared" si="69"/>
        <v>31</v>
      </c>
      <c r="I197" s="79">
        <f t="shared" si="63"/>
        <v>461</v>
      </c>
      <c r="O197" s="79" t="s">
        <v>59</v>
      </c>
      <c r="P197" s="79">
        <v>8</v>
      </c>
      <c r="Q197" s="79">
        <v>795</v>
      </c>
      <c r="R197" s="80">
        <v>48611</v>
      </c>
      <c r="S197" s="79">
        <f>INDEX($P$81:$P$1316,U197-I29)</f>
        <v>2</v>
      </c>
      <c r="T197" s="79">
        <f t="shared" si="60"/>
        <v>531</v>
      </c>
      <c r="U197" s="79">
        <f t="shared" si="67"/>
        <v>115</v>
      </c>
      <c r="V197" s="79">
        <f t="shared" si="64"/>
        <v>1</v>
      </c>
      <c r="W197" s="79">
        <f t="shared" si="70"/>
        <v>28</v>
      </c>
      <c r="X197" s="79">
        <f t="shared" si="65"/>
        <v>531</v>
      </c>
    </row>
    <row r="198" spans="1:24" x14ac:dyDescent="0.35">
      <c r="A198" s="82">
        <v>7</v>
      </c>
      <c r="B198" s="79">
        <v>628</v>
      </c>
      <c r="C198" s="80">
        <v>48639</v>
      </c>
      <c r="D198" s="79">
        <f t="shared" si="68"/>
        <v>461</v>
      </c>
      <c r="E198" s="79">
        <f>INDEX($A$81:$A$2632,F198-I28)</f>
        <v>3</v>
      </c>
      <c r="F198" s="79">
        <f t="shared" si="66"/>
        <v>116</v>
      </c>
      <c r="G198" s="79">
        <f t="shared" si="62"/>
        <v>0</v>
      </c>
      <c r="H198" s="79">
        <f t="shared" si="69"/>
        <v>28</v>
      </c>
      <c r="I198" s="79">
        <f t="shared" si="63"/>
        <v>506.57142857142861</v>
      </c>
      <c r="O198" s="79" t="s">
        <v>59</v>
      </c>
      <c r="P198" s="79">
        <v>8</v>
      </c>
      <c r="Q198" s="79">
        <v>795</v>
      </c>
      <c r="R198" s="80">
        <v>48639</v>
      </c>
      <c r="S198" s="79">
        <f>INDEX($P$81:$P$1316,U198-I29)</f>
        <v>2</v>
      </c>
      <c r="T198" s="79">
        <f t="shared" si="60"/>
        <v>531</v>
      </c>
      <c r="U198" s="79">
        <f t="shared" si="67"/>
        <v>116</v>
      </c>
      <c r="V198" s="79">
        <f t="shared" si="64"/>
        <v>0</v>
      </c>
      <c r="W198" s="79">
        <f t="shared" si="70"/>
        <v>31</v>
      </c>
      <c r="X198" s="79">
        <f t="shared" si="65"/>
        <v>577</v>
      </c>
    </row>
    <row r="199" spans="1:24" x14ac:dyDescent="0.35">
      <c r="A199" s="82">
        <v>7</v>
      </c>
      <c r="B199" s="79">
        <v>628</v>
      </c>
      <c r="C199" s="80">
        <v>48670</v>
      </c>
      <c r="D199" s="79">
        <f t="shared" si="68"/>
        <v>505</v>
      </c>
      <c r="E199" s="79">
        <f>INDEX($A$81:$A$2632,F199-I28)</f>
        <v>4</v>
      </c>
      <c r="F199" s="79">
        <f t="shared" si="66"/>
        <v>117</v>
      </c>
      <c r="G199" s="79">
        <f t="shared" si="62"/>
        <v>1</v>
      </c>
      <c r="H199" s="79">
        <f t="shared" si="69"/>
        <v>31</v>
      </c>
      <c r="I199" s="79">
        <f t="shared" si="63"/>
        <v>505</v>
      </c>
      <c r="O199" s="79" t="s">
        <v>59</v>
      </c>
      <c r="P199" s="79">
        <v>8</v>
      </c>
      <c r="Q199" s="79">
        <v>795</v>
      </c>
      <c r="R199" s="80">
        <v>48670</v>
      </c>
      <c r="S199" s="79">
        <f>INDEX($P$81:$P$1316,U199-I29)</f>
        <v>3</v>
      </c>
      <c r="T199" s="79">
        <f t="shared" si="60"/>
        <v>577</v>
      </c>
      <c r="U199" s="79">
        <f t="shared" si="67"/>
        <v>117</v>
      </c>
      <c r="V199" s="79">
        <f t="shared" si="64"/>
        <v>1</v>
      </c>
      <c r="W199" s="79">
        <f t="shared" si="70"/>
        <v>30</v>
      </c>
      <c r="X199" s="79">
        <f t="shared" si="65"/>
        <v>577</v>
      </c>
    </row>
    <row r="200" spans="1:24" x14ac:dyDescent="0.35">
      <c r="A200" s="82">
        <v>7</v>
      </c>
      <c r="B200" s="79">
        <v>628</v>
      </c>
      <c r="C200" s="80">
        <v>48700</v>
      </c>
      <c r="D200" s="79">
        <f t="shared" si="68"/>
        <v>505</v>
      </c>
      <c r="E200" s="79">
        <f>INDEX($A$81:$A$2632,F200-I28)</f>
        <v>4</v>
      </c>
      <c r="F200" s="79">
        <f t="shared" si="66"/>
        <v>118</v>
      </c>
      <c r="G200" s="79">
        <f t="shared" si="62"/>
        <v>1</v>
      </c>
      <c r="H200" s="79">
        <f t="shared" si="69"/>
        <v>30</v>
      </c>
      <c r="I200" s="79">
        <f t="shared" si="63"/>
        <v>505</v>
      </c>
      <c r="O200" s="79" t="s">
        <v>59</v>
      </c>
      <c r="P200" s="79">
        <v>8</v>
      </c>
      <c r="Q200" s="79">
        <v>795</v>
      </c>
      <c r="R200" s="80">
        <v>48700</v>
      </c>
      <c r="S200" s="79">
        <f>INDEX($P$81:$P$1316,U200-I29)</f>
        <v>3</v>
      </c>
      <c r="T200" s="79">
        <f t="shared" si="60"/>
        <v>577</v>
      </c>
      <c r="U200" s="79">
        <f t="shared" si="67"/>
        <v>118</v>
      </c>
      <c r="V200" s="79">
        <f t="shared" si="64"/>
        <v>1</v>
      </c>
      <c r="W200" s="79">
        <f t="shared" si="70"/>
        <v>31</v>
      </c>
      <c r="X200" s="79">
        <f t="shared" si="65"/>
        <v>577</v>
      </c>
    </row>
    <row r="201" spans="1:24" x14ac:dyDescent="0.35">
      <c r="A201" s="82">
        <v>7</v>
      </c>
      <c r="B201" s="79">
        <v>628</v>
      </c>
      <c r="C201" s="80">
        <v>48731</v>
      </c>
      <c r="D201" s="79">
        <f t="shared" si="68"/>
        <v>505</v>
      </c>
      <c r="E201" s="79">
        <f>INDEX($A$81:$A$2632,F201-I28)</f>
        <v>4</v>
      </c>
      <c r="F201" s="79">
        <f t="shared" si="66"/>
        <v>119</v>
      </c>
      <c r="G201" s="79">
        <f t="shared" si="62"/>
        <v>1</v>
      </c>
      <c r="H201" s="79">
        <f t="shared" si="69"/>
        <v>31</v>
      </c>
      <c r="I201" s="79">
        <f t="shared" si="63"/>
        <v>505</v>
      </c>
      <c r="O201" s="79" t="s">
        <v>59</v>
      </c>
      <c r="P201" s="79">
        <v>9</v>
      </c>
      <c r="Q201" s="79">
        <v>844</v>
      </c>
      <c r="R201" s="80">
        <v>48731</v>
      </c>
      <c r="S201" s="79">
        <f>INDEX($P$81:$P$1316,U201-I29)</f>
        <v>3</v>
      </c>
      <c r="T201" s="79">
        <f t="shared" si="60"/>
        <v>577</v>
      </c>
      <c r="U201" s="79">
        <f t="shared" si="67"/>
        <v>119</v>
      </c>
      <c r="V201" s="79">
        <f t="shared" si="64"/>
        <v>1</v>
      </c>
      <c r="W201" s="79">
        <f t="shared" si="70"/>
        <v>30</v>
      </c>
      <c r="X201" s="79">
        <f t="shared" si="65"/>
        <v>577</v>
      </c>
    </row>
    <row r="202" spans="1:24" x14ac:dyDescent="0.35">
      <c r="A202" s="82">
        <v>7</v>
      </c>
      <c r="B202" s="79">
        <v>628</v>
      </c>
      <c r="C202" s="80">
        <v>48761</v>
      </c>
      <c r="D202" s="79">
        <f t="shared" si="68"/>
        <v>505</v>
      </c>
      <c r="E202" s="79">
        <f>INDEX($A$81:$A$2632,F202-I28)</f>
        <v>4</v>
      </c>
      <c r="F202" s="79">
        <f t="shared" si="66"/>
        <v>120</v>
      </c>
      <c r="G202" s="79">
        <f t="shared" si="62"/>
        <v>1</v>
      </c>
      <c r="H202" s="79">
        <f t="shared" si="69"/>
        <v>30</v>
      </c>
      <c r="I202" s="79">
        <f t="shared" si="63"/>
        <v>505</v>
      </c>
      <c r="O202" s="79" t="s">
        <v>59</v>
      </c>
      <c r="P202" s="79">
        <v>9</v>
      </c>
      <c r="Q202" s="79">
        <v>844</v>
      </c>
      <c r="R202" s="80">
        <v>48761</v>
      </c>
      <c r="S202" s="79">
        <f>INDEX($P$81:$P$1316,U202-I29)</f>
        <v>3</v>
      </c>
      <c r="T202" s="79">
        <f t="shared" si="60"/>
        <v>577</v>
      </c>
      <c r="U202" s="79">
        <f t="shared" si="67"/>
        <v>120</v>
      </c>
      <c r="V202" s="79">
        <f t="shared" si="64"/>
        <v>1</v>
      </c>
      <c r="W202" s="79">
        <f t="shared" si="70"/>
        <v>31</v>
      </c>
      <c r="X202" s="79">
        <f t="shared" si="65"/>
        <v>577</v>
      </c>
    </row>
    <row r="203" spans="1:24" x14ac:dyDescent="0.35">
      <c r="A203" s="82">
        <v>7</v>
      </c>
      <c r="B203" s="79">
        <v>628</v>
      </c>
      <c r="C203" s="80">
        <v>48792</v>
      </c>
      <c r="D203" s="79">
        <f t="shared" si="68"/>
        <v>505</v>
      </c>
      <c r="E203" s="79">
        <f>INDEX($A$81:$A$2632,F203-I28)</f>
        <v>4</v>
      </c>
      <c r="F203" s="79">
        <f t="shared" si="66"/>
        <v>121</v>
      </c>
      <c r="G203" s="79">
        <f t="shared" si="62"/>
        <v>1</v>
      </c>
      <c r="H203" s="79">
        <f t="shared" si="69"/>
        <v>31</v>
      </c>
      <c r="I203" s="79">
        <f t="shared" si="63"/>
        <v>505</v>
      </c>
      <c r="O203" s="79" t="s">
        <v>59</v>
      </c>
      <c r="P203" s="79">
        <v>9</v>
      </c>
      <c r="Q203" s="79">
        <v>844</v>
      </c>
      <c r="R203" s="80">
        <v>48792</v>
      </c>
      <c r="S203" s="79">
        <f>INDEX($P$81:$P$1316,U203-I29)</f>
        <v>3</v>
      </c>
      <c r="T203" s="79">
        <f t="shared" si="60"/>
        <v>577</v>
      </c>
      <c r="U203" s="79">
        <f t="shared" si="67"/>
        <v>121</v>
      </c>
      <c r="V203" s="79">
        <f t="shared" si="64"/>
        <v>1</v>
      </c>
      <c r="W203" s="79">
        <f t="shared" si="70"/>
        <v>31</v>
      </c>
      <c r="X203" s="79">
        <f t="shared" si="65"/>
        <v>577</v>
      </c>
    </row>
    <row r="204" spans="1:24" x14ac:dyDescent="0.35">
      <c r="A204" s="82">
        <v>7</v>
      </c>
      <c r="B204" s="79">
        <v>628</v>
      </c>
      <c r="C204" s="80">
        <v>48823</v>
      </c>
      <c r="D204" s="79">
        <f t="shared" si="68"/>
        <v>505</v>
      </c>
      <c r="E204" s="79">
        <f>INDEX($A$81:$A$2632,F204-I28)</f>
        <v>4</v>
      </c>
      <c r="F204" s="79">
        <f t="shared" si="66"/>
        <v>122</v>
      </c>
      <c r="G204" s="79">
        <f t="shared" si="62"/>
        <v>1</v>
      </c>
      <c r="H204" s="79">
        <f t="shared" si="69"/>
        <v>31</v>
      </c>
      <c r="I204" s="79">
        <f t="shared" si="63"/>
        <v>505</v>
      </c>
      <c r="O204" s="79" t="s">
        <v>59</v>
      </c>
      <c r="P204" s="79">
        <v>9</v>
      </c>
      <c r="Q204" s="79">
        <v>844</v>
      </c>
      <c r="R204" s="80">
        <v>48823</v>
      </c>
      <c r="S204" s="79">
        <f>INDEX($P$81:$P$1316,U204-I29)</f>
        <v>3</v>
      </c>
      <c r="T204" s="79">
        <f t="shared" si="60"/>
        <v>577</v>
      </c>
      <c r="U204" s="79">
        <f t="shared" si="67"/>
        <v>122</v>
      </c>
      <c r="V204" s="79">
        <f t="shared" si="64"/>
        <v>1</v>
      </c>
      <c r="W204" s="79">
        <f t="shared" si="70"/>
        <v>30</v>
      </c>
      <c r="X204" s="79">
        <f t="shared" si="65"/>
        <v>577</v>
      </c>
    </row>
    <row r="205" spans="1:24" x14ac:dyDescent="0.35">
      <c r="A205" s="82">
        <v>7</v>
      </c>
      <c r="B205" s="79">
        <v>628</v>
      </c>
      <c r="C205" s="80">
        <v>48853</v>
      </c>
      <c r="D205" s="79">
        <f t="shared" si="68"/>
        <v>505</v>
      </c>
      <c r="E205" s="79">
        <f>INDEX($A$81:$A$2632,F205-I28)</f>
        <v>4</v>
      </c>
      <c r="F205" s="79">
        <f t="shared" si="66"/>
        <v>123</v>
      </c>
      <c r="G205" s="79">
        <f t="shared" si="62"/>
        <v>1</v>
      </c>
      <c r="H205" s="79">
        <f t="shared" si="69"/>
        <v>30</v>
      </c>
      <c r="I205" s="79">
        <f t="shared" si="63"/>
        <v>505</v>
      </c>
      <c r="O205" s="79" t="s">
        <v>59</v>
      </c>
      <c r="P205" s="79">
        <v>9</v>
      </c>
      <c r="Q205" s="79">
        <v>844</v>
      </c>
      <c r="R205" s="80">
        <v>48853</v>
      </c>
      <c r="S205" s="79">
        <f>INDEX($P$81:$P$1316,U205-I29)</f>
        <v>3</v>
      </c>
      <c r="T205" s="79">
        <f t="shared" si="60"/>
        <v>577</v>
      </c>
      <c r="U205" s="79">
        <f t="shared" si="67"/>
        <v>123</v>
      </c>
      <c r="V205" s="79">
        <f t="shared" si="64"/>
        <v>1</v>
      </c>
      <c r="W205" s="79">
        <f t="shared" si="70"/>
        <v>31</v>
      </c>
      <c r="X205" s="79">
        <f t="shared" si="65"/>
        <v>577</v>
      </c>
    </row>
    <row r="206" spans="1:24" x14ac:dyDescent="0.35">
      <c r="A206" s="82">
        <v>7</v>
      </c>
      <c r="B206" s="79">
        <v>628</v>
      </c>
      <c r="C206" s="80">
        <v>48884</v>
      </c>
      <c r="D206" s="79">
        <f t="shared" si="68"/>
        <v>505</v>
      </c>
      <c r="E206" s="79">
        <f>INDEX($A$81:$A$2632,F206-I28)</f>
        <v>4</v>
      </c>
      <c r="F206" s="79">
        <f t="shared" si="66"/>
        <v>124</v>
      </c>
      <c r="G206" s="79">
        <f t="shared" si="62"/>
        <v>1</v>
      </c>
      <c r="H206" s="79">
        <f t="shared" si="69"/>
        <v>31</v>
      </c>
      <c r="I206" s="79">
        <f t="shared" si="63"/>
        <v>505</v>
      </c>
      <c r="O206" s="79" t="s">
        <v>59</v>
      </c>
      <c r="P206" s="79">
        <v>9</v>
      </c>
      <c r="Q206" s="79">
        <v>844</v>
      </c>
      <c r="R206" s="80">
        <v>48884</v>
      </c>
      <c r="S206" s="79">
        <f>INDEX($P$81:$P$1316,U206-I29)</f>
        <v>3</v>
      </c>
      <c r="T206" s="79">
        <f t="shared" si="60"/>
        <v>577</v>
      </c>
      <c r="U206" s="79">
        <f t="shared" si="67"/>
        <v>124</v>
      </c>
      <c r="V206" s="79">
        <f t="shared" si="64"/>
        <v>1</v>
      </c>
      <c r="W206" s="79">
        <f t="shared" si="70"/>
        <v>30</v>
      </c>
      <c r="X206" s="79">
        <f t="shared" si="65"/>
        <v>577</v>
      </c>
    </row>
    <row r="207" spans="1:24" x14ac:dyDescent="0.35">
      <c r="A207" s="82">
        <v>7</v>
      </c>
      <c r="B207" s="79">
        <v>628</v>
      </c>
      <c r="C207" s="80">
        <v>48914</v>
      </c>
      <c r="D207" s="79">
        <f t="shared" si="68"/>
        <v>505</v>
      </c>
      <c r="E207" s="79">
        <f>INDEX($A$81:$A$2632,F207-I28)</f>
        <v>4</v>
      </c>
      <c r="F207" s="79">
        <f t="shared" si="66"/>
        <v>125</v>
      </c>
      <c r="G207" s="79">
        <f t="shared" si="62"/>
        <v>1</v>
      </c>
      <c r="H207" s="79">
        <f t="shared" si="69"/>
        <v>30</v>
      </c>
      <c r="I207" s="79">
        <f t="shared" si="63"/>
        <v>505</v>
      </c>
      <c r="O207" s="79" t="s">
        <v>59</v>
      </c>
      <c r="P207" s="79">
        <v>9</v>
      </c>
      <c r="Q207" s="79">
        <v>844</v>
      </c>
      <c r="R207" s="80">
        <v>48914</v>
      </c>
      <c r="S207" s="79">
        <f>INDEX($P$81:$P$1316,U207-I29)</f>
        <v>3</v>
      </c>
      <c r="T207" s="79">
        <f t="shared" si="60"/>
        <v>577</v>
      </c>
      <c r="U207" s="79">
        <f t="shared" si="67"/>
        <v>125</v>
      </c>
      <c r="V207" s="79">
        <f t="shared" si="64"/>
        <v>1</v>
      </c>
      <c r="W207" s="79">
        <f t="shared" si="70"/>
        <v>31</v>
      </c>
      <c r="X207" s="79">
        <f t="shared" si="65"/>
        <v>577</v>
      </c>
    </row>
    <row r="208" spans="1:24" x14ac:dyDescent="0.35">
      <c r="A208" s="82">
        <v>7</v>
      </c>
      <c r="B208" s="79">
        <v>628</v>
      </c>
      <c r="C208" s="80">
        <v>48914</v>
      </c>
      <c r="D208" s="79">
        <f t="shared" ref="D208" si="71">INDEX($B$81:$B$2632,F208-80)</f>
        <v>505</v>
      </c>
      <c r="E208" s="79">
        <f>INDEX($A$81:$A$2632,F208-I28)</f>
        <v>4</v>
      </c>
      <c r="F208" s="79">
        <f t="shared" si="66"/>
        <v>126</v>
      </c>
      <c r="G208" s="79">
        <f t="shared" ref="G208" si="72">IF(D209&lt;&gt;D208,0,1)</f>
        <v>0</v>
      </c>
      <c r="H208" s="79">
        <f t="shared" ref="H208" si="73">C208-C207</f>
        <v>0</v>
      </c>
      <c r="I208" s="79" t="e">
        <f t="shared" ref="I208" si="74">IF(G208=0,(D208*($I$18-1)/H208)+(D209*(H208+1-$I$18)/H208),D209)</f>
        <v>#DIV/0!</v>
      </c>
      <c r="O208" s="79" t="s">
        <v>59</v>
      </c>
      <c r="P208" s="79">
        <v>9</v>
      </c>
      <c r="Q208" s="79">
        <v>844</v>
      </c>
      <c r="R208" s="80">
        <v>48945</v>
      </c>
      <c r="S208" s="79">
        <f>INDEX($P$81:$P$1316,U208-I29)</f>
        <v>3</v>
      </c>
      <c r="T208" s="79">
        <f t="shared" si="60"/>
        <v>577</v>
      </c>
      <c r="U208" s="79">
        <f t="shared" si="67"/>
        <v>126</v>
      </c>
      <c r="V208" s="79">
        <f t="shared" si="64"/>
        <v>0</v>
      </c>
      <c r="W208" s="79">
        <f t="shared" si="70"/>
        <v>-48945</v>
      </c>
      <c r="X208" s="79">
        <f t="shared" si="65"/>
        <v>0</v>
      </c>
    </row>
    <row r="209" spans="1:18" x14ac:dyDescent="0.35">
      <c r="A209" s="82">
        <v>7</v>
      </c>
      <c r="B209" s="79">
        <v>628</v>
      </c>
      <c r="O209" s="79" t="s">
        <v>59</v>
      </c>
      <c r="P209" s="79">
        <v>9</v>
      </c>
      <c r="Q209" s="79">
        <v>844</v>
      </c>
      <c r="R209" s="80"/>
    </row>
    <row r="210" spans="1:18" x14ac:dyDescent="0.35">
      <c r="A210" s="82">
        <v>7</v>
      </c>
      <c r="B210" s="79">
        <v>628</v>
      </c>
      <c r="O210" s="79" t="s">
        <v>59</v>
      </c>
      <c r="P210" s="79">
        <v>9</v>
      </c>
      <c r="Q210" s="79">
        <v>844</v>
      </c>
    </row>
    <row r="211" spans="1:18" x14ac:dyDescent="0.35">
      <c r="A211" s="82">
        <v>7</v>
      </c>
      <c r="B211" s="79">
        <v>628</v>
      </c>
      <c r="O211" s="79" t="s">
        <v>59</v>
      </c>
      <c r="P211" s="79">
        <v>9</v>
      </c>
      <c r="Q211" s="79">
        <v>844</v>
      </c>
    </row>
    <row r="212" spans="1:18" x14ac:dyDescent="0.35">
      <c r="A212" s="82">
        <v>7</v>
      </c>
      <c r="B212" s="79">
        <v>628</v>
      </c>
      <c r="O212" s="79" t="s">
        <v>59</v>
      </c>
      <c r="P212" s="79">
        <v>9</v>
      </c>
      <c r="Q212" s="79">
        <v>844</v>
      </c>
    </row>
    <row r="213" spans="1:18" x14ac:dyDescent="0.35">
      <c r="A213" s="82">
        <v>7</v>
      </c>
      <c r="B213" s="79">
        <v>628</v>
      </c>
      <c r="O213" s="79" t="s">
        <v>59</v>
      </c>
      <c r="P213" s="79">
        <v>9</v>
      </c>
      <c r="Q213" s="79">
        <v>844</v>
      </c>
    </row>
    <row r="214" spans="1:18" x14ac:dyDescent="0.35">
      <c r="A214" s="82">
        <v>7</v>
      </c>
      <c r="B214" s="79">
        <v>628</v>
      </c>
      <c r="O214" s="79" t="s">
        <v>59</v>
      </c>
      <c r="P214" s="79">
        <v>9</v>
      </c>
      <c r="Q214" s="79">
        <v>844</v>
      </c>
    </row>
    <row r="215" spans="1:18" x14ac:dyDescent="0.35">
      <c r="A215" s="82">
        <v>7</v>
      </c>
      <c r="B215" s="79">
        <v>628</v>
      </c>
      <c r="O215" s="79" t="s">
        <v>59</v>
      </c>
      <c r="P215" s="79">
        <v>9</v>
      </c>
      <c r="Q215" s="79">
        <v>844</v>
      </c>
    </row>
    <row r="216" spans="1:18" x14ac:dyDescent="0.35">
      <c r="A216" s="82">
        <v>7</v>
      </c>
      <c r="B216" s="79">
        <v>628</v>
      </c>
      <c r="O216" s="79" t="s">
        <v>59</v>
      </c>
      <c r="P216" s="79">
        <v>9</v>
      </c>
      <c r="Q216" s="79">
        <v>844</v>
      </c>
    </row>
    <row r="217" spans="1:18" x14ac:dyDescent="0.35">
      <c r="A217" s="82">
        <v>7</v>
      </c>
      <c r="B217" s="79">
        <v>628</v>
      </c>
      <c r="O217" s="79" t="s">
        <v>59</v>
      </c>
      <c r="P217" s="79">
        <v>9</v>
      </c>
      <c r="Q217" s="79">
        <v>844</v>
      </c>
    </row>
    <row r="218" spans="1:18" x14ac:dyDescent="0.35">
      <c r="A218" s="82">
        <v>7</v>
      </c>
      <c r="B218" s="79">
        <v>628</v>
      </c>
      <c r="O218" s="79" t="s">
        <v>59</v>
      </c>
      <c r="P218" s="79">
        <v>9</v>
      </c>
      <c r="Q218" s="79">
        <v>844</v>
      </c>
    </row>
    <row r="219" spans="1:18" x14ac:dyDescent="0.35">
      <c r="A219" s="82">
        <v>7</v>
      </c>
      <c r="B219" s="79">
        <v>628</v>
      </c>
      <c r="O219" s="79" t="s">
        <v>59</v>
      </c>
      <c r="P219" s="79">
        <v>10</v>
      </c>
      <c r="Q219" s="79">
        <v>888</v>
      </c>
    </row>
    <row r="220" spans="1:18" x14ac:dyDescent="0.35">
      <c r="A220" s="82">
        <v>7</v>
      </c>
      <c r="B220" s="79">
        <v>628</v>
      </c>
      <c r="O220" s="79" t="s">
        <v>59</v>
      </c>
      <c r="P220" s="79">
        <v>10</v>
      </c>
      <c r="Q220" s="79">
        <v>888</v>
      </c>
    </row>
    <row r="221" spans="1:18" x14ac:dyDescent="0.35">
      <c r="A221" s="82">
        <v>7</v>
      </c>
      <c r="B221" s="79">
        <v>628</v>
      </c>
      <c r="O221" s="79" t="s">
        <v>59</v>
      </c>
      <c r="P221" s="79">
        <v>10</v>
      </c>
      <c r="Q221" s="79">
        <v>888</v>
      </c>
    </row>
    <row r="222" spans="1:18" x14ac:dyDescent="0.35">
      <c r="A222" s="82">
        <v>7</v>
      </c>
      <c r="B222" s="79">
        <v>628</v>
      </c>
      <c r="O222" s="79" t="s">
        <v>59</v>
      </c>
      <c r="P222" s="79">
        <v>10</v>
      </c>
      <c r="Q222" s="79">
        <v>888</v>
      </c>
    </row>
    <row r="223" spans="1:18" x14ac:dyDescent="0.35">
      <c r="A223" s="82">
        <v>7</v>
      </c>
      <c r="B223" s="79">
        <v>628</v>
      </c>
      <c r="O223" s="79" t="s">
        <v>59</v>
      </c>
      <c r="P223" s="79">
        <v>10</v>
      </c>
      <c r="Q223" s="79">
        <v>888</v>
      </c>
    </row>
    <row r="224" spans="1:18" x14ac:dyDescent="0.35">
      <c r="A224" s="82">
        <v>7</v>
      </c>
      <c r="B224" s="79">
        <v>628</v>
      </c>
      <c r="O224" s="79" t="s">
        <v>59</v>
      </c>
      <c r="P224" s="79">
        <v>10</v>
      </c>
      <c r="Q224" s="79">
        <v>888</v>
      </c>
    </row>
    <row r="225" spans="1:17" x14ac:dyDescent="0.35">
      <c r="A225" s="82">
        <v>7</v>
      </c>
      <c r="B225" s="79">
        <v>628</v>
      </c>
      <c r="O225" s="79" t="s">
        <v>59</v>
      </c>
      <c r="P225" s="79">
        <v>10</v>
      </c>
      <c r="Q225" s="79">
        <v>888</v>
      </c>
    </row>
    <row r="226" spans="1:17" x14ac:dyDescent="0.35">
      <c r="A226" s="82">
        <v>7</v>
      </c>
      <c r="B226" s="79">
        <v>628</v>
      </c>
      <c r="O226" s="79" t="s">
        <v>59</v>
      </c>
      <c r="P226" s="79">
        <v>10</v>
      </c>
      <c r="Q226" s="79">
        <v>888</v>
      </c>
    </row>
    <row r="227" spans="1:17" x14ac:dyDescent="0.35">
      <c r="A227" s="82">
        <v>7</v>
      </c>
      <c r="B227" s="79">
        <v>628</v>
      </c>
      <c r="O227" s="79" t="s">
        <v>59</v>
      </c>
      <c r="P227" s="79">
        <v>10</v>
      </c>
      <c r="Q227" s="79">
        <v>888</v>
      </c>
    </row>
    <row r="228" spans="1:17" x14ac:dyDescent="0.35">
      <c r="A228" s="82">
        <v>7</v>
      </c>
      <c r="B228" s="79">
        <v>628</v>
      </c>
      <c r="O228" s="79" t="s">
        <v>59</v>
      </c>
      <c r="P228" s="79">
        <v>10</v>
      </c>
      <c r="Q228" s="79">
        <v>888</v>
      </c>
    </row>
    <row r="229" spans="1:17" x14ac:dyDescent="0.35">
      <c r="A229" s="82">
        <v>7</v>
      </c>
      <c r="B229" s="79">
        <v>628</v>
      </c>
      <c r="O229" s="79" t="s">
        <v>59</v>
      </c>
      <c r="P229" s="79">
        <v>10</v>
      </c>
      <c r="Q229" s="79">
        <v>888</v>
      </c>
    </row>
    <row r="230" spans="1:17" x14ac:dyDescent="0.35">
      <c r="A230" s="82">
        <v>7</v>
      </c>
      <c r="B230" s="79">
        <v>628</v>
      </c>
      <c r="O230" s="79" t="s">
        <v>59</v>
      </c>
      <c r="P230" s="79">
        <v>10</v>
      </c>
      <c r="Q230" s="79">
        <v>888</v>
      </c>
    </row>
    <row r="231" spans="1:17" x14ac:dyDescent="0.35">
      <c r="A231" s="82">
        <v>7</v>
      </c>
      <c r="B231" s="79">
        <v>628</v>
      </c>
      <c r="O231" s="79" t="s">
        <v>59</v>
      </c>
      <c r="P231" s="79">
        <v>10</v>
      </c>
      <c r="Q231" s="79">
        <v>888</v>
      </c>
    </row>
    <row r="232" spans="1:17" x14ac:dyDescent="0.35">
      <c r="A232" s="82">
        <v>7</v>
      </c>
      <c r="B232" s="79">
        <v>628</v>
      </c>
      <c r="O232" s="79" t="s">
        <v>59</v>
      </c>
      <c r="P232" s="79">
        <v>10</v>
      </c>
      <c r="Q232" s="79">
        <v>888</v>
      </c>
    </row>
    <row r="233" spans="1:17" x14ac:dyDescent="0.35">
      <c r="A233" s="82">
        <v>7</v>
      </c>
      <c r="B233" s="79">
        <v>628</v>
      </c>
      <c r="O233" s="79" t="s">
        <v>59</v>
      </c>
      <c r="P233" s="79">
        <v>10</v>
      </c>
      <c r="Q233" s="79">
        <v>888</v>
      </c>
    </row>
    <row r="234" spans="1:17" x14ac:dyDescent="0.35">
      <c r="A234" s="82">
        <v>7</v>
      </c>
      <c r="B234" s="79">
        <v>628</v>
      </c>
      <c r="O234" s="79" t="s">
        <v>59</v>
      </c>
      <c r="P234" s="79">
        <v>10</v>
      </c>
      <c r="Q234" s="79">
        <v>888</v>
      </c>
    </row>
    <row r="235" spans="1:17" x14ac:dyDescent="0.35">
      <c r="A235" s="82">
        <v>7</v>
      </c>
      <c r="B235" s="79">
        <v>628</v>
      </c>
      <c r="O235" s="79" t="s">
        <v>59</v>
      </c>
      <c r="P235" s="79">
        <v>10</v>
      </c>
      <c r="Q235" s="79">
        <v>888</v>
      </c>
    </row>
    <row r="236" spans="1:17" x14ac:dyDescent="0.35">
      <c r="A236" s="82">
        <v>7</v>
      </c>
      <c r="B236" s="79">
        <v>628</v>
      </c>
      <c r="O236" s="79" t="s">
        <v>59</v>
      </c>
      <c r="P236" s="79">
        <v>10</v>
      </c>
      <c r="Q236" s="79">
        <v>888</v>
      </c>
    </row>
    <row r="237" spans="1:17" x14ac:dyDescent="0.35">
      <c r="A237" s="82">
        <v>7</v>
      </c>
      <c r="B237" s="79">
        <v>628</v>
      </c>
      <c r="O237" s="79" t="s">
        <v>59</v>
      </c>
      <c r="P237" s="79">
        <v>11</v>
      </c>
      <c r="Q237" s="79">
        <v>927</v>
      </c>
    </row>
    <row r="238" spans="1:17" x14ac:dyDescent="0.35">
      <c r="A238" s="82">
        <v>7</v>
      </c>
      <c r="B238" s="79">
        <v>628</v>
      </c>
      <c r="O238" s="79" t="s">
        <v>59</v>
      </c>
      <c r="P238" s="79">
        <v>11</v>
      </c>
      <c r="Q238" s="79">
        <v>927</v>
      </c>
    </row>
    <row r="239" spans="1:17" x14ac:dyDescent="0.35">
      <c r="A239" s="82">
        <v>7</v>
      </c>
      <c r="B239" s="79">
        <v>628</v>
      </c>
      <c r="O239" s="79" t="s">
        <v>59</v>
      </c>
      <c r="P239" s="79">
        <v>11</v>
      </c>
      <c r="Q239" s="79">
        <v>927</v>
      </c>
    </row>
    <row r="240" spans="1:17" x14ac:dyDescent="0.35">
      <c r="A240" s="82">
        <v>7</v>
      </c>
      <c r="B240" s="79">
        <v>628</v>
      </c>
      <c r="O240" s="79" t="s">
        <v>59</v>
      </c>
      <c r="P240" s="79">
        <v>11</v>
      </c>
      <c r="Q240" s="79">
        <v>927</v>
      </c>
    </row>
    <row r="241" spans="1:17" x14ac:dyDescent="0.35">
      <c r="A241" s="82">
        <v>7</v>
      </c>
      <c r="B241" s="79">
        <v>628</v>
      </c>
      <c r="O241" s="79" t="s">
        <v>59</v>
      </c>
      <c r="P241" s="79">
        <v>11</v>
      </c>
      <c r="Q241" s="79">
        <v>927</v>
      </c>
    </row>
    <row r="242" spans="1:17" x14ac:dyDescent="0.35">
      <c r="A242" s="82">
        <v>7</v>
      </c>
      <c r="B242" s="79">
        <v>628</v>
      </c>
      <c r="O242" s="79" t="s">
        <v>59</v>
      </c>
      <c r="P242" s="79">
        <v>11</v>
      </c>
      <c r="Q242" s="79">
        <v>927</v>
      </c>
    </row>
    <row r="243" spans="1:17" x14ac:dyDescent="0.35">
      <c r="A243" s="82">
        <v>7</v>
      </c>
      <c r="B243" s="79">
        <v>628</v>
      </c>
      <c r="O243" s="79" t="s">
        <v>59</v>
      </c>
      <c r="P243" s="79">
        <v>11</v>
      </c>
      <c r="Q243" s="79">
        <v>927</v>
      </c>
    </row>
    <row r="244" spans="1:17" x14ac:dyDescent="0.35">
      <c r="A244" s="82">
        <v>7</v>
      </c>
      <c r="B244" s="79">
        <v>628</v>
      </c>
      <c r="O244" s="79" t="s">
        <v>59</v>
      </c>
      <c r="P244" s="79">
        <v>11</v>
      </c>
      <c r="Q244" s="79">
        <v>927</v>
      </c>
    </row>
    <row r="245" spans="1:17" x14ac:dyDescent="0.35">
      <c r="A245" s="82">
        <v>7</v>
      </c>
      <c r="B245" s="79">
        <v>628</v>
      </c>
      <c r="O245" s="79" t="s">
        <v>59</v>
      </c>
      <c r="P245" s="79">
        <v>11</v>
      </c>
      <c r="Q245" s="79">
        <v>927</v>
      </c>
    </row>
    <row r="246" spans="1:17" x14ac:dyDescent="0.35">
      <c r="A246" s="82">
        <v>7</v>
      </c>
      <c r="B246" s="79">
        <v>628</v>
      </c>
      <c r="O246" s="79" t="s">
        <v>59</v>
      </c>
      <c r="P246" s="79">
        <v>11</v>
      </c>
      <c r="Q246" s="79">
        <v>927</v>
      </c>
    </row>
    <row r="247" spans="1:17" x14ac:dyDescent="0.35">
      <c r="A247" s="82">
        <v>7</v>
      </c>
      <c r="B247" s="79">
        <v>628</v>
      </c>
      <c r="O247" s="79" t="s">
        <v>59</v>
      </c>
      <c r="P247" s="79">
        <v>11</v>
      </c>
      <c r="Q247" s="79">
        <v>927</v>
      </c>
    </row>
    <row r="248" spans="1:17" x14ac:dyDescent="0.35">
      <c r="A248" s="82">
        <v>7</v>
      </c>
      <c r="B248" s="79">
        <v>628</v>
      </c>
      <c r="O248" s="79" t="s">
        <v>59</v>
      </c>
      <c r="P248" s="79">
        <v>11</v>
      </c>
      <c r="Q248" s="79">
        <v>927</v>
      </c>
    </row>
    <row r="249" spans="1:17" x14ac:dyDescent="0.35">
      <c r="A249" s="82">
        <v>7</v>
      </c>
      <c r="B249" s="79">
        <v>628</v>
      </c>
      <c r="O249" s="79" t="s">
        <v>59</v>
      </c>
      <c r="P249" s="79">
        <v>11</v>
      </c>
      <c r="Q249" s="79">
        <v>927</v>
      </c>
    </row>
    <row r="250" spans="1:17" x14ac:dyDescent="0.35">
      <c r="A250" s="82">
        <v>7</v>
      </c>
      <c r="B250" s="79">
        <v>628</v>
      </c>
      <c r="O250" s="79" t="s">
        <v>59</v>
      </c>
      <c r="P250" s="79">
        <v>11</v>
      </c>
      <c r="Q250" s="79">
        <v>927</v>
      </c>
    </row>
    <row r="251" spans="1:17" x14ac:dyDescent="0.35">
      <c r="A251" s="82">
        <v>7</v>
      </c>
      <c r="B251" s="79">
        <v>628</v>
      </c>
      <c r="O251" s="79" t="s">
        <v>59</v>
      </c>
      <c r="P251" s="79">
        <v>11</v>
      </c>
      <c r="Q251" s="79">
        <v>927</v>
      </c>
    </row>
    <row r="252" spans="1:17" x14ac:dyDescent="0.35">
      <c r="A252" s="82">
        <v>7</v>
      </c>
      <c r="B252" s="79">
        <v>628</v>
      </c>
      <c r="O252" s="79" t="s">
        <v>59</v>
      </c>
      <c r="P252" s="79">
        <v>11</v>
      </c>
      <c r="Q252" s="79">
        <v>927</v>
      </c>
    </row>
    <row r="253" spans="1:17" x14ac:dyDescent="0.35">
      <c r="A253" s="82">
        <v>7</v>
      </c>
      <c r="B253" s="79">
        <v>628</v>
      </c>
      <c r="O253" s="79" t="s">
        <v>59</v>
      </c>
      <c r="P253" s="79">
        <v>11</v>
      </c>
      <c r="Q253" s="79">
        <v>927</v>
      </c>
    </row>
    <row r="254" spans="1:17" x14ac:dyDescent="0.35">
      <c r="A254" s="82">
        <v>7</v>
      </c>
      <c r="B254" s="79">
        <v>628</v>
      </c>
      <c r="O254" s="79" t="s">
        <v>59</v>
      </c>
      <c r="P254" s="79">
        <v>11</v>
      </c>
      <c r="Q254" s="79">
        <v>927</v>
      </c>
    </row>
    <row r="255" spans="1:17" x14ac:dyDescent="0.35">
      <c r="A255" s="82">
        <v>7</v>
      </c>
      <c r="B255" s="79">
        <v>628</v>
      </c>
      <c r="O255" s="79" t="s">
        <v>59</v>
      </c>
      <c r="P255" s="79">
        <v>12</v>
      </c>
      <c r="Q255" s="79">
        <v>961</v>
      </c>
    </row>
    <row r="256" spans="1:17" x14ac:dyDescent="0.35">
      <c r="A256" s="82">
        <v>7</v>
      </c>
      <c r="B256" s="79">
        <v>628</v>
      </c>
      <c r="O256" s="79" t="s">
        <v>59</v>
      </c>
      <c r="P256" s="79">
        <v>12</v>
      </c>
      <c r="Q256" s="79">
        <v>961</v>
      </c>
    </row>
    <row r="257" spans="1:17" x14ac:dyDescent="0.35">
      <c r="A257" s="82">
        <v>7</v>
      </c>
      <c r="B257" s="79">
        <v>628</v>
      </c>
      <c r="O257" s="79" t="s">
        <v>59</v>
      </c>
      <c r="P257" s="79">
        <v>12</v>
      </c>
      <c r="Q257" s="79">
        <v>961</v>
      </c>
    </row>
    <row r="258" spans="1:17" x14ac:dyDescent="0.35">
      <c r="A258" s="82">
        <v>7</v>
      </c>
      <c r="B258" s="79">
        <v>628</v>
      </c>
      <c r="O258" s="79" t="s">
        <v>59</v>
      </c>
      <c r="P258" s="79">
        <v>12</v>
      </c>
      <c r="Q258" s="79">
        <v>961</v>
      </c>
    </row>
    <row r="259" spans="1:17" x14ac:dyDescent="0.35">
      <c r="A259" s="82">
        <v>7</v>
      </c>
      <c r="B259" s="79">
        <v>628</v>
      </c>
      <c r="O259" s="79" t="s">
        <v>59</v>
      </c>
      <c r="P259" s="79">
        <v>12</v>
      </c>
      <c r="Q259" s="79">
        <v>961</v>
      </c>
    </row>
    <row r="260" spans="1:17" x14ac:dyDescent="0.35">
      <c r="A260" s="82">
        <v>7</v>
      </c>
      <c r="B260" s="79">
        <v>628</v>
      </c>
      <c r="O260" s="79" t="s">
        <v>59</v>
      </c>
      <c r="P260" s="79">
        <v>12</v>
      </c>
      <c r="Q260" s="79">
        <v>961</v>
      </c>
    </row>
    <row r="261" spans="1:17" x14ac:dyDescent="0.35">
      <c r="A261" s="82">
        <v>7</v>
      </c>
      <c r="B261" s="79">
        <v>628</v>
      </c>
      <c r="O261" s="79" t="s">
        <v>59</v>
      </c>
      <c r="P261" s="79">
        <v>12</v>
      </c>
      <c r="Q261" s="79">
        <v>961</v>
      </c>
    </row>
    <row r="262" spans="1:17" x14ac:dyDescent="0.35">
      <c r="A262" s="82">
        <v>7</v>
      </c>
      <c r="B262" s="79">
        <v>628</v>
      </c>
      <c r="O262" s="79" t="s">
        <v>59</v>
      </c>
      <c r="P262" s="79">
        <v>12</v>
      </c>
      <c r="Q262" s="79">
        <v>961</v>
      </c>
    </row>
    <row r="263" spans="1:17" x14ac:dyDescent="0.35">
      <c r="A263" s="82">
        <v>7</v>
      </c>
      <c r="B263" s="79">
        <v>628</v>
      </c>
      <c r="O263" s="79" t="s">
        <v>59</v>
      </c>
      <c r="P263" s="79">
        <v>12</v>
      </c>
      <c r="Q263" s="79">
        <v>961</v>
      </c>
    </row>
    <row r="264" spans="1:17" x14ac:dyDescent="0.35">
      <c r="A264" s="82">
        <v>7</v>
      </c>
      <c r="B264" s="79">
        <v>628</v>
      </c>
      <c r="O264" s="79" t="s">
        <v>59</v>
      </c>
      <c r="P264" s="79">
        <v>12</v>
      </c>
      <c r="Q264" s="79">
        <v>961</v>
      </c>
    </row>
    <row r="265" spans="1:17" x14ac:dyDescent="0.35">
      <c r="A265" s="82">
        <v>7</v>
      </c>
      <c r="B265" s="79">
        <v>628</v>
      </c>
      <c r="O265" s="79" t="s">
        <v>59</v>
      </c>
      <c r="P265" s="79">
        <v>12</v>
      </c>
      <c r="Q265" s="79">
        <v>961</v>
      </c>
    </row>
    <row r="266" spans="1:17" x14ac:dyDescent="0.35">
      <c r="A266" s="82">
        <v>7</v>
      </c>
      <c r="B266" s="79">
        <v>628</v>
      </c>
      <c r="O266" s="79" t="s">
        <v>59</v>
      </c>
      <c r="P266" s="79">
        <v>12</v>
      </c>
      <c r="Q266" s="79">
        <v>961</v>
      </c>
    </row>
    <row r="267" spans="1:17" x14ac:dyDescent="0.35">
      <c r="A267" s="82">
        <v>7</v>
      </c>
      <c r="B267" s="79">
        <v>628</v>
      </c>
      <c r="O267" s="79" t="s">
        <v>59</v>
      </c>
      <c r="P267" s="79">
        <v>12</v>
      </c>
      <c r="Q267" s="79">
        <v>961</v>
      </c>
    </row>
    <row r="268" spans="1:17" x14ac:dyDescent="0.35">
      <c r="A268" s="82">
        <v>7</v>
      </c>
      <c r="B268" s="79">
        <v>628</v>
      </c>
      <c r="O268" s="79" t="s">
        <v>59</v>
      </c>
      <c r="P268" s="79">
        <v>12</v>
      </c>
      <c r="Q268" s="79">
        <v>961</v>
      </c>
    </row>
    <row r="269" spans="1:17" x14ac:dyDescent="0.35">
      <c r="A269" s="82">
        <v>7</v>
      </c>
      <c r="B269" s="79">
        <v>628</v>
      </c>
      <c r="O269" s="79" t="s">
        <v>59</v>
      </c>
      <c r="P269" s="79">
        <v>12</v>
      </c>
      <c r="Q269" s="79">
        <v>961</v>
      </c>
    </row>
    <row r="270" spans="1:17" x14ac:dyDescent="0.35">
      <c r="A270" s="82">
        <v>7</v>
      </c>
      <c r="B270" s="79">
        <v>628</v>
      </c>
      <c r="O270" s="79" t="s">
        <v>59</v>
      </c>
      <c r="P270" s="79">
        <v>12</v>
      </c>
      <c r="Q270" s="79">
        <v>961</v>
      </c>
    </row>
    <row r="271" spans="1:17" x14ac:dyDescent="0.35">
      <c r="A271" s="82">
        <v>7</v>
      </c>
      <c r="B271" s="79">
        <v>628</v>
      </c>
      <c r="O271" s="79" t="s">
        <v>59</v>
      </c>
      <c r="P271" s="79">
        <v>12</v>
      </c>
      <c r="Q271" s="79">
        <v>961</v>
      </c>
    </row>
    <row r="272" spans="1:17" x14ac:dyDescent="0.35">
      <c r="A272" s="82">
        <v>7</v>
      </c>
      <c r="B272" s="79">
        <v>628</v>
      </c>
      <c r="O272" s="79" t="s">
        <v>59</v>
      </c>
      <c r="P272" s="79">
        <v>12</v>
      </c>
      <c r="Q272" s="79">
        <v>961</v>
      </c>
    </row>
    <row r="273" spans="1:17" x14ac:dyDescent="0.35">
      <c r="A273" s="82">
        <v>7</v>
      </c>
      <c r="B273" s="79">
        <v>628</v>
      </c>
      <c r="O273" s="79" t="s">
        <v>59</v>
      </c>
      <c r="P273" s="79">
        <v>13</v>
      </c>
      <c r="Q273" s="79">
        <v>990</v>
      </c>
    </row>
    <row r="274" spans="1:17" x14ac:dyDescent="0.35">
      <c r="A274" s="82">
        <v>7</v>
      </c>
      <c r="B274" s="79">
        <v>628</v>
      </c>
      <c r="O274" s="79" t="s">
        <v>59</v>
      </c>
      <c r="P274" s="79">
        <v>13</v>
      </c>
      <c r="Q274" s="79">
        <v>990</v>
      </c>
    </row>
    <row r="275" spans="1:17" x14ac:dyDescent="0.35">
      <c r="A275" s="82">
        <v>7</v>
      </c>
      <c r="B275" s="79">
        <v>628</v>
      </c>
      <c r="O275" s="79" t="s">
        <v>59</v>
      </c>
      <c r="P275" s="79">
        <v>13</v>
      </c>
      <c r="Q275" s="79">
        <v>990</v>
      </c>
    </row>
    <row r="276" spans="1:17" x14ac:dyDescent="0.35">
      <c r="A276" s="82">
        <v>7</v>
      </c>
      <c r="B276" s="79">
        <v>628</v>
      </c>
      <c r="O276" s="79" t="s">
        <v>59</v>
      </c>
      <c r="P276" s="79">
        <v>13</v>
      </c>
      <c r="Q276" s="79">
        <v>990</v>
      </c>
    </row>
    <row r="277" spans="1:17" x14ac:dyDescent="0.35">
      <c r="A277" s="82">
        <v>7</v>
      </c>
      <c r="B277" s="79">
        <v>628</v>
      </c>
      <c r="O277" s="79" t="s">
        <v>59</v>
      </c>
      <c r="P277" s="79">
        <v>13</v>
      </c>
      <c r="Q277" s="79">
        <v>990</v>
      </c>
    </row>
    <row r="278" spans="1:17" x14ac:dyDescent="0.35">
      <c r="A278" s="82">
        <v>7</v>
      </c>
      <c r="B278" s="79">
        <v>628</v>
      </c>
      <c r="O278" s="79" t="s">
        <v>59</v>
      </c>
      <c r="P278" s="79">
        <v>13</v>
      </c>
      <c r="Q278" s="79">
        <v>990</v>
      </c>
    </row>
    <row r="279" spans="1:17" x14ac:dyDescent="0.35">
      <c r="A279" s="82">
        <v>7</v>
      </c>
      <c r="B279" s="79">
        <v>628</v>
      </c>
      <c r="O279" s="79" t="s">
        <v>59</v>
      </c>
      <c r="P279" s="79">
        <v>13</v>
      </c>
      <c r="Q279" s="79">
        <v>990</v>
      </c>
    </row>
    <row r="280" spans="1:17" x14ac:dyDescent="0.35">
      <c r="A280" s="82">
        <v>7</v>
      </c>
      <c r="B280" s="79">
        <v>628</v>
      </c>
      <c r="O280" s="79" t="s">
        <v>59</v>
      </c>
      <c r="P280" s="79">
        <v>13</v>
      </c>
      <c r="Q280" s="79">
        <v>990</v>
      </c>
    </row>
    <row r="281" spans="1:17" x14ac:dyDescent="0.35">
      <c r="A281" s="82">
        <v>7</v>
      </c>
      <c r="B281" s="79">
        <v>628</v>
      </c>
      <c r="O281" s="79" t="s">
        <v>59</v>
      </c>
      <c r="P281" s="79">
        <v>13</v>
      </c>
      <c r="Q281" s="79">
        <v>990</v>
      </c>
    </row>
    <row r="282" spans="1:17" x14ac:dyDescent="0.35">
      <c r="A282" s="82">
        <v>7</v>
      </c>
      <c r="B282" s="79">
        <v>628</v>
      </c>
      <c r="O282" s="79" t="s">
        <v>59</v>
      </c>
      <c r="P282" s="79">
        <v>13</v>
      </c>
      <c r="Q282" s="79">
        <v>990</v>
      </c>
    </row>
    <row r="283" spans="1:17" x14ac:dyDescent="0.35">
      <c r="A283" s="82">
        <v>7</v>
      </c>
      <c r="B283" s="79">
        <v>628</v>
      </c>
      <c r="O283" s="79" t="s">
        <v>59</v>
      </c>
      <c r="P283" s="79">
        <v>13</v>
      </c>
      <c r="Q283" s="79">
        <v>990</v>
      </c>
    </row>
    <row r="284" spans="1:17" x14ac:dyDescent="0.35">
      <c r="A284" s="82">
        <v>7</v>
      </c>
      <c r="B284" s="79">
        <v>628</v>
      </c>
      <c r="O284" s="79" t="s">
        <v>59</v>
      </c>
      <c r="P284" s="79">
        <v>13</v>
      </c>
      <c r="Q284" s="79">
        <v>990</v>
      </c>
    </row>
    <row r="285" spans="1:17" x14ac:dyDescent="0.35">
      <c r="A285" s="82">
        <v>7</v>
      </c>
      <c r="B285" s="79">
        <v>628</v>
      </c>
      <c r="O285" s="79" t="s">
        <v>59</v>
      </c>
      <c r="P285" s="79">
        <v>13</v>
      </c>
      <c r="Q285" s="79">
        <v>990</v>
      </c>
    </row>
    <row r="286" spans="1:17" x14ac:dyDescent="0.35">
      <c r="A286" s="82">
        <v>7</v>
      </c>
      <c r="B286" s="79">
        <v>628</v>
      </c>
      <c r="O286" s="79" t="s">
        <v>59</v>
      </c>
      <c r="P286" s="79">
        <v>13</v>
      </c>
      <c r="Q286" s="79">
        <v>990</v>
      </c>
    </row>
    <row r="287" spans="1:17" x14ac:dyDescent="0.35">
      <c r="A287" s="82">
        <v>7</v>
      </c>
      <c r="B287" s="79">
        <v>628</v>
      </c>
      <c r="O287" s="79" t="s">
        <v>59</v>
      </c>
      <c r="P287" s="79">
        <v>13</v>
      </c>
      <c r="Q287" s="79">
        <v>990</v>
      </c>
    </row>
    <row r="288" spans="1:17" x14ac:dyDescent="0.35">
      <c r="A288" s="82">
        <v>7</v>
      </c>
      <c r="B288" s="79">
        <v>628</v>
      </c>
      <c r="O288" s="79" t="s">
        <v>59</v>
      </c>
      <c r="P288" s="79">
        <v>13</v>
      </c>
      <c r="Q288" s="79">
        <v>990</v>
      </c>
    </row>
    <row r="289" spans="1:17" x14ac:dyDescent="0.35">
      <c r="A289" s="82">
        <v>7</v>
      </c>
      <c r="B289" s="79">
        <v>628</v>
      </c>
      <c r="O289" s="79" t="s">
        <v>59</v>
      </c>
      <c r="P289" s="79">
        <v>13</v>
      </c>
      <c r="Q289" s="79">
        <v>990</v>
      </c>
    </row>
    <row r="290" spans="1:17" x14ac:dyDescent="0.35">
      <c r="A290" s="82">
        <v>7</v>
      </c>
      <c r="B290" s="79">
        <v>628</v>
      </c>
      <c r="O290" s="79" t="s">
        <v>59</v>
      </c>
      <c r="P290" s="79">
        <v>13</v>
      </c>
      <c r="Q290" s="79">
        <v>990</v>
      </c>
    </row>
    <row r="291" spans="1:17" x14ac:dyDescent="0.35">
      <c r="A291" s="82">
        <v>7</v>
      </c>
      <c r="B291" s="79">
        <v>628</v>
      </c>
      <c r="O291" s="79" t="s">
        <v>60</v>
      </c>
      <c r="P291" s="79">
        <v>1</v>
      </c>
      <c r="Q291" s="79">
        <v>663</v>
      </c>
    </row>
    <row r="292" spans="1:17" x14ac:dyDescent="0.35">
      <c r="A292" s="82">
        <v>7</v>
      </c>
      <c r="B292" s="79">
        <v>628</v>
      </c>
      <c r="O292" s="79" t="s">
        <v>60</v>
      </c>
      <c r="P292" s="79">
        <v>1</v>
      </c>
      <c r="Q292" s="79">
        <v>663</v>
      </c>
    </row>
    <row r="293" spans="1:17" x14ac:dyDescent="0.35">
      <c r="A293" s="82">
        <v>7</v>
      </c>
      <c r="B293" s="79">
        <v>628</v>
      </c>
      <c r="O293" s="79" t="s">
        <v>60</v>
      </c>
      <c r="P293" s="79">
        <v>1</v>
      </c>
      <c r="Q293" s="79">
        <v>663</v>
      </c>
    </row>
    <row r="294" spans="1:17" x14ac:dyDescent="0.35">
      <c r="A294" s="82">
        <v>7</v>
      </c>
      <c r="B294" s="79">
        <v>628</v>
      </c>
      <c r="O294" s="79" t="s">
        <v>60</v>
      </c>
      <c r="P294" s="79">
        <v>1</v>
      </c>
      <c r="Q294" s="79">
        <v>663</v>
      </c>
    </row>
    <row r="295" spans="1:17" x14ac:dyDescent="0.35">
      <c r="A295" s="82">
        <v>7</v>
      </c>
      <c r="B295" s="79">
        <v>628</v>
      </c>
      <c r="O295" s="79" t="s">
        <v>60</v>
      </c>
      <c r="P295" s="79">
        <v>1</v>
      </c>
      <c r="Q295" s="79">
        <v>663</v>
      </c>
    </row>
    <row r="296" spans="1:17" x14ac:dyDescent="0.35">
      <c r="A296" s="82">
        <v>7</v>
      </c>
      <c r="B296" s="79">
        <v>628</v>
      </c>
      <c r="O296" s="79" t="s">
        <v>60</v>
      </c>
      <c r="P296" s="79">
        <v>1</v>
      </c>
      <c r="Q296" s="79">
        <v>663</v>
      </c>
    </row>
    <row r="297" spans="1:17" x14ac:dyDescent="0.35">
      <c r="A297" s="82">
        <v>7</v>
      </c>
      <c r="B297" s="79">
        <v>628</v>
      </c>
      <c r="O297" s="79" t="s">
        <v>60</v>
      </c>
      <c r="P297" s="79">
        <v>1</v>
      </c>
      <c r="Q297" s="79">
        <v>663</v>
      </c>
    </row>
    <row r="298" spans="1:17" x14ac:dyDescent="0.35">
      <c r="A298" s="82">
        <v>7</v>
      </c>
      <c r="B298" s="79">
        <v>628</v>
      </c>
      <c r="O298" s="79" t="s">
        <v>60</v>
      </c>
      <c r="P298" s="79">
        <v>1</v>
      </c>
      <c r="Q298" s="79">
        <v>663</v>
      </c>
    </row>
    <row r="299" spans="1:17" x14ac:dyDescent="0.35">
      <c r="A299" s="82">
        <v>7</v>
      </c>
      <c r="B299" s="79">
        <v>628</v>
      </c>
      <c r="O299" s="79" t="s">
        <v>60</v>
      </c>
      <c r="P299" s="79">
        <v>1</v>
      </c>
      <c r="Q299" s="79">
        <v>663</v>
      </c>
    </row>
    <row r="300" spans="1:17" x14ac:dyDescent="0.35">
      <c r="A300" s="82">
        <v>7</v>
      </c>
      <c r="B300" s="79">
        <v>628</v>
      </c>
      <c r="O300" s="79" t="s">
        <v>60</v>
      </c>
      <c r="P300" s="79">
        <v>1</v>
      </c>
      <c r="Q300" s="79">
        <v>663</v>
      </c>
    </row>
    <row r="301" spans="1:17" x14ac:dyDescent="0.35">
      <c r="A301" s="82">
        <v>7</v>
      </c>
      <c r="B301" s="79">
        <v>628</v>
      </c>
      <c r="O301" s="79" t="s">
        <v>60</v>
      </c>
      <c r="P301" s="79">
        <v>1</v>
      </c>
      <c r="Q301" s="79">
        <v>663</v>
      </c>
    </row>
    <row r="302" spans="1:17" x14ac:dyDescent="0.35">
      <c r="A302" s="82">
        <v>7</v>
      </c>
      <c r="B302" s="79">
        <v>628</v>
      </c>
      <c r="O302" s="79" t="s">
        <v>60</v>
      </c>
      <c r="P302" s="79">
        <v>1</v>
      </c>
      <c r="Q302" s="79">
        <v>663</v>
      </c>
    </row>
    <row r="303" spans="1:17" x14ac:dyDescent="0.35">
      <c r="A303" s="82">
        <v>7</v>
      </c>
      <c r="B303" s="79">
        <v>628</v>
      </c>
      <c r="O303" s="79" t="s">
        <v>60</v>
      </c>
      <c r="P303" s="79">
        <v>1</v>
      </c>
      <c r="Q303" s="79">
        <v>663</v>
      </c>
    </row>
    <row r="304" spans="1:17" x14ac:dyDescent="0.35">
      <c r="A304" s="82">
        <v>7</v>
      </c>
      <c r="B304" s="79">
        <v>628</v>
      </c>
      <c r="O304" s="79" t="s">
        <v>60</v>
      </c>
      <c r="P304" s="79">
        <v>1</v>
      </c>
      <c r="Q304" s="79">
        <v>663</v>
      </c>
    </row>
    <row r="305" spans="1:17" x14ac:dyDescent="0.35">
      <c r="A305" s="82">
        <v>7</v>
      </c>
      <c r="B305" s="79">
        <v>628</v>
      </c>
      <c r="O305" s="79" t="s">
        <v>60</v>
      </c>
      <c r="P305" s="79">
        <v>1</v>
      </c>
      <c r="Q305" s="79">
        <v>663</v>
      </c>
    </row>
    <row r="306" spans="1:17" x14ac:dyDescent="0.35">
      <c r="A306" s="82">
        <v>7</v>
      </c>
      <c r="B306" s="79">
        <v>628</v>
      </c>
      <c r="O306" s="79" t="s">
        <v>60</v>
      </c>
      <c r="P306" s="79">
        <v>1</v>
      </c>
      <c r="Q306" s="79">
        <v>663</v>
      </c>
    </row>
    <row r="307" spans="1:17" x14ac:dyDescent="0.35">
      <c r="A307" s="82">
        <v>7</v>
      </c>
      <c r="B307" s="79">
        <v>628</v>
      </c>
      <c r="O307" s="79" t="s">
        <v>60</v>
      </c>
      <c r="P307" s="79">
        <v>1</v>
      </c>
      <c r="Q307" s="79">
        <v>663</v>
      </c>
    </row>
    <row r="308" spans="1:17" x14ac:dyDescent="0.35">
      <c r="A308" s="82">
        <v>7</v>
      </c>
      <c r="B308" s="79">
        <v>628</v>
      </c>
      <c r="O308" s="79" t="s">
        <v>60</v>
      </c>
      <c r="P308" s="79">
        <v>1</v>
      </c>
      <c r="Q308" s="79">
        <v>663</v>
      </c>
    </row>
    <row r="309" spans="1:17" x14ac:dyDescent="0.35">
      <c r="A309" s="82">
        <v>7</v>
      </c>
      <c r="B309" s="79">
        <v>628</v>
      </c>
      <c r="O309" s="79" t="s">
        <v>60</v>
      </c>
      <c r="P309" s="79">
        <v>2</v>
      </c>
      <c r="Q309" s="79">
        <v>703</v>
      </c>
    </row>
    <row r="310" spans="1:17" x14ac:dyDescent="0.35">
      <c r="A310" s="82">
        <v>7</v>
      </c>
      <c r="B310" s="79">
        <v>628</v>
      </c>
      <c r="O310" s="79" t="s">
        <v>60</v>
      </c>
      <c r="P310" s="79">
        <v>2</v>
      </c>
      <c r="Q310" s="79">
        <v>703</v>
      </c>
    </row>
    <row r="311" spans="1:17" x14ac:dyDescent="0.35">
      <c r="A311" s="82">
        <v>7</v>
      </c>
      <c r="B311" s="79">
        <v>628</v>
      </c>
      <c r="O311" s="79" t="s">
        <v>60</v>
      </c>
      <c r="P311" s="79">
        <v>2</v>
      </c>
      <c r="Q311" s="79">
        <v>703</v>
      </c>
    </row>
    <row r="312" spans="1:17" x14ac:dyDescent="0.35">
      <c r="A312" s="82">
        <v>7</v>
      </c>
      <c r="B312" s="79">
        <v>628</v>
      </c>
      <c r="O312" s="79" t="s">
        <v>60</v>
      </c>
      <c r="P312" s="79">
        <v>2</v>
      </c>
      <c r="Q312" s="79">
        <v>703</v>
      </c>
    </row>
    <row r="313" spans="1:17" x14ac:dyDescent="0.35">
      <c r="A313" s="82">
        <v>7</v>
      </c>
      <c r="B313" s="79">
        <v>628</v>
      </c>
      <c r="O313" s="79" t="s">
        <v>60</v>
      </c>
      <c r="P313" s="79">
        <v>2</v>
      </c>
      <c r="Q313" s="79">
        <v>703</v>
      </c>
    </row>
    <row r="314" spans="1:17" x14ac:dyDescent="0.35">
      <c r="A314" s="82">
        <v>7</v>
      </c>
      <c r="B314" s="79">
        <v>628</v>
      </c>
      <c r="O314" s="79" t="s">
        <v>60</v>
      </c>
      <c r="P314" s="79">
        <v>2</v>
      </c>
      <c r="Q314" s="79">
        <v>703</v>
      </c>
    </row>
    <row r="315" spans="1:17" x14ac:dyDescent="0.35">
      <c r="A315" s="82">
        <v>7</v>
      </c>
      <c r="B315" s="79">
        <v>628</v>
      </c>
      <c r="O315" s="79" t="s">
        <v>60</v>
      </c>
      <c r="P315" s="79">
        <v>2</v>
      </c>
      <c r="Q315" s="79">
        <v>703</v>
      </c>
    </row>
    <row r="316" spans="1:17" x14ac:dyDescent="0.35">
      <c r="A316" s="82">
        <v>7</v>
      </c>
      <c r="B316" s="79">
        <v>628</v>
      </c>
      <c r="O316" s="79" t="s">
        <v>60</v>
      </c>
      <c r="P316" s="79">
        <v>2</v>
      </c>
      <c r="Q316" s="79">
        <v>703</v>
      </c>
    </row>
    <row r="317" spans="1:17" x14ac:dyDescent="0.35">
      <c r="A317" s="82">
        <v>7</v>
      </c>
      <c r="B317" s="79">
        <v>628</v>
      </c>
      <c r="O317" s="79" t="s">
        <v>60</v>
      </c>
      <c r="P317" s="79">
        <v>2</v>
      </c>
      <c r="Q317" s="79">
        <v>703</v>
      </c>
    </row>
    <row r="318" spans="1:17" x14ac:dyDescent="0.35">
      <c r="A318" s="82">
        <v>7</v>
      </c>
      <c r="B318" s="79">
        <v>628</v>
      </c>
      <c r="O318" s="79" t="s">
        <v>60</v>
      </c>
      <c r="P318" s="79">
        <v>2</v>
      </c>
      <c r="Q318" s="79">
        <v>703</v>
      </c>
    </row>
    <row r="319" spans="1:17" x14ac:dyDescent="0.35">
      <c r="A319" s="82">
        <v>7</v>
      </c>
      <c r="B319" s="79">
        <v>628</v>
      </c>
      <c r="O319" s="79" t="s">
        <v>60</v>
      </c>
      <c r="P319" s="79">
        <v>2</v>
      </c>
      <c r="Q319" s="79">
        <v>703</v>
      </c>
    </row>
    <row r="320" spans="1:17" x14ac:dyDescent="0.35">
      <c r="A320" s="82">
        <v>7</v>
      </c>
      <c r="B320" s="79">
        <v>628</v>
      </c>
      <c r="O320" s="79" t="s">
        <v>60</v>
      </c>
      <c r="P320" s="79">
        <v>2</v>
      </c>
      <c r="Q320" s="79">
        <v>703</v>
      </c>
    </row>
    <row r="321" spans="1:17" x14ac:dyDescent="0.35">
      <c r="A321" s="82">
        <v>7</v>
      </c>
      <c r="B321" s="79">
        <v>628</v>
      </c>
      <c r="O321" s="79" t="s">
        <v>60</v>
      </c>
      <c r="P321" s="79">
        <v>2</v>
      </c>
      <c r="Q321" s="79">
        <v>703</v>
      </c>
    </row>
    <row r="322" spans="1:17" x14ac:dyDescent="0.35">
      <c r="A322" s="82">
        <v>7</v>
      </c>
      <c r="B322" s="79">
        <v>628</v>
      </c>
      <c r="O322" s="79" t="s">
        <v>60</v>
      </c>
      <c r="P322" s="79">
        <v>2</v>
      </c>
      <c r="Q322" s="79">
        <v>703</v>
      </c>
    </row>
    <row r="323" spans="1:17" x14ac:dyDescent="0.35">
      <c r="A323" s="82">
        <v>7</v>
      </c>
      <c r="B323" s="79">
        <v>628</v>
      </c>
      <c r="O323" s="79" t="s">
        <v>60</v>
      </c>
      <c r="P323" s="79">
        <v>2</v>
      </c>
      <c r="Q323" s="79">
        <v>703</v>
      </c>
    </row>
    <row r="324" spans="1:17" x14ac:dyDescent="0.35">
      <c r="A324" s="82">
        <v>7</v>
      </c>
      <c r="B324" s="79">
        <v>628</v>
      </c>
      <c r="O324" s="79" t="s">
        <v>60</v>
      </c>
      <c r="P324" s="79">
        <v>2</v>
      </c>
      <c r="Q324" s="79">
        <v>703</v>
      </c>
    </row>
    <row r="325" spans="1:17" x14ac:dyDescent="0.35">
      <c r="A325" s="82">
        <v>7</v>
      </c>
      <c r="B325" s="79">
        <v>628</v>
      </c>
      <c r="O325" s="79" t="s">
        <v>60</v>
      </c>
      <c r="P325" s="79">
        <v>2</v>
      </c>
      <c r="Q325" s="79">
        <v>703</v>
      </c>
    </row>
    <row r="326" spans="1:17" x14ac:dyDescent="0.35">
      <c r="A326" s="82">
        <v>7</v>
      </c>
      <c r="B326" s="79">
        <v>628</v>
      </c>
      <c r="O326" s="79" t="s">
        <v>60</v>
      </c>
      <c r="P326" s="79">
        <v>2</v>
      </c>
      <c r="Q326" s="79">
        <v>703</v>
      </c>
    </row>
    <row r="327" spans="1:17" x14ac:dyDescent="0.35">
      <c r="A327" s="82">
        <v>7</v>
      </c>
      <c r="B327" s="79">
        <v>628</v>
      </c>
      <c r="O327" s="79" t="s">
        <v>60</v>
      </c>
      <c r="P327" s="79">
        <v>3</v>
      </c>
      <c r="Q327" s="79">
        <v>741</v>
      </c>
    </row>
    <row r="328" spans="1:17" x14ac:dyDescent="0.35">
      <c r="A328" s="82">
        <v>7</v>
      </c>
      <c r="B328" s="79">
        <v>628</v>
      </c>
      <c r="O328" s="79" t="s">
        <v>60</v>
      </c>
      <c r="P328" s="79">
        <v>3</v>
      </c>
      <c r="Q328" s="79">
        <v>741</v>
      </c>
    </row>
    <row r="329" spans="1:17" x14ac:dyDescent="0.35">
      <c r="A329" s="82">
        <v>7</v>
      </c>
      <c r="B329" s="79">
        <v>628</v>
      </c>
      <c r="O329" s="79" t="s">
        <v>60</v>
      </c>
      <c r="P329" s="79">
        <v>3</v>
      </c>
      <c r="Q329" s="79">
        <v>741</v>
      </c>
    </row>
    <row r="330" spans="1:17" x14ac:dyDescent="0.35">
      <c r="A330" s="82">
        <v>7</v>
      </c>
      <c r="B330" s="79">
        <v>628</v>
      </c>
      <c r="O330" s="79" t="s">
        <v>60</v>
      </c>
      <c r="P330" s="79">
        <v>3</v>
      </c>
      <c r="Q330" s="79">
        <v>741</v>
      </c>
    </row>
    <row r="331" spans="1:17" x14ac:dyDescent="0.35">
      <c r="A331" s="82">
        <v>7</v>
      </c>
      <c r="B331" s="79">
        <v>628</v>
      </c>
      <c r="O331" s="79" t="s">
        <v>60</v>
      </c>
      <c r="P331" s="79">
        <v>3</v>
      </c>
      <c r="Q331" s="79">
        <v>741</v>
      </c>
    </row>
    <row r="332" spans="1:17" x14ac:dyDescent="0.35">
      <c r="A332" s="82">
        <v>7</v>
      </c>
      <c r="B332" s="79">
        <v>628</v>
      </c>
      <c r="O332" s="79" t="s">
        <v>60</v>
      </c>
      <c r="P332" s="79">
        <v>3</v>
      </c>
      <c r="Q332" s="79">
        <v>741</v>
      </c>
    </row>
    <row r="333" spans="1:17" x14ac:dyDescent="0.35">
      <c r="A333" s="82">
        <v>7</v>
      </c>
      <c r="B333" s="79">
        <v>628</v>
      </c>
      <c r="O333" s="79" t="s">
        <v>60</v>
      </c>
      <c r="P333" s="79">
        <v>3</v>
      </c>
      <c r="Q333" s="79">
        <v>741</v>
      </c>
    </row>
    <row r="334" spans="1:17" x14ac:dyDescent="0.35">
      <c r="A334" s="82">
        <v>7</v>
      </c>
      <c r="B334" s="79">
        <v>628</v>
      </c>
      <c r="O334" s="79" t="s">
        <v>60</v>
      </c>
      <c r="P334" s="79">
        <v>3</v>
      </c>
      <c r="Q334" s="79">
        <v>741</v>
      </c>
    </row>
    <row r="335" spans="1:17" x14ac:dyDescent="0.35">
      <c r="A335" s="82">
        <v>7</v>
      </c>
      <c r="B335" s="79">
        <v>628</v>
      </c>
      <c r="O335" s="79" t="s">
        <v>60</v>
      </c>
      <c r="P335" s="79">
        <v>3</v>
      </c>
      <c r="Q335" s="79">
        <v>741</v>
      </c>
    </row>
    <row r="336" spans="1:17" x14ac:dyDescent="0.35">
      <c r="A336" s="82">
        <v>7</v>
      </c>
      <c r="B336" s="79">
        <v>628</v>
      </c>
      <c r="O336" s="79" t="s">
        <v>60</v>
      </c>
      <c r="P336" s="79">
        <v>3</v>
      </c>
      <c r="Q336" s="79">
        <v>741</v>
      </c>
    </row>
    <row r="337" spans="1:17" x14ac:dyDescent="0.35">
      <c r="A337" s="82">
        <v>7</v>
      </c>
      <c r="B337" s="79">
        <v>628</v>
      </c>
      <c r="O337" s="79" t="s">
        <v>60</v>
      </c>
      <c r="P337" s="79">
        <v>3</v>
      </c>
      <c r="Q337" s="79">
        <v>741</v>
      </c>
    </row>
    <row r="338" spans="1:17" x14ac:dyDescent="0.35">
      <c r="A338" s="82">
        <v>7</v>
      </c>
      <c r="B338" s="79">
        <v>628</v>
      </c>
      <c r="O338" s="79" t="s">
        <v>60</v>
      </c>
      <c r="P338" s="79">
        <v>3</v>
      </c>
      <c r="Q338" s="79">
        <v>741</v>
      </c>
    </row>
    <row r="339" spans="1:17" x14ac:dyDescent="0.35">
      <c r="A339" s="82">
        <v>7</v>
      </c>
      <c r="B339" s="79">
        <v>628</v>
      </c>
      <c r="O339" s="79" t="s">
        <v>60</v>
      </c>
      <c r="P339" s="79">
        <v>3</v>
      </c>
      <c r="Q339" s="79">
        <v>741</v>
      </c>
    </row>
    <row r="340" spans="1:17" x14ac:dyDescent="0.35">
      <c r="A340" s="82">
        <v>7</v>
      </c>
      <c r="B340" s="79">
        <v>628</v>
      </c>
      <c r="O340" s="79" t="s">
        <v>60</v>
      </c>
      <c r="P340" s="79">
        <v>3</v>
      </c>
      <c r="Q340" s="79">
        <v>741</v>
      </c>
    </row>
    <row r="341" spans="1:17" x14ac:dyDescent="0.35">
      <c r="A341" s="82">
        <v>7</v>
      </c>
      <c r="B341" s="79">
        <v>628</v>
      </c>
      <c r="O341" s="79" t="s">
        <v>60</v>
      </c>
      <c r="P341" s="79">
        <v>3</v>
      </c>
      <c r="Q341" s="79">
        <v>741</v>
      </c>
    </row>
    <row r="342" spans="1:17" x14ac:dyDescent="0.35">
      <c r="A342" s="82">
        <v>7</v>
      </c>
      <c r="B342" s="79">
        <v>628</v>
      </c>
      <c r="O342" s="79" t="s">
        <v>60</v>
      </c>
      <c r="P342" s="79">
        <v>3</v>
      </c>
      <c r="Q342" s="79">
        <v>741</v>
      </c>
    </row>
    <row r="343" spans="1:17" x14ac:dyDescent="0.35">
      <c r="A343" s="82">
        <v>7</v>
      </c>
      <c r="B343" s="79">
        <v>628</v>
      </c>
      <c r="O343" s="79" t="s">
        <v>60</v>
      </c>
      <c r="P343" s="79">
        <v>3</v>
      </c>
      <c r="Q343" s="79">
        <v>741</v>
      </c>
    </row>
    <row r="344" spans="1:17" x14ac:dyDescent="0.35">
      <c r="A344" s="82">
        <v>7</v>
      </c>
      <c r="B344" s="79">
        <v>628</v>
      </c>
      <c r="O344" s="79" t="s">
        <v>60</v>
      </c>
      <c r="P344" s="79">
        <v>3</v>
      </c>
      <c r="Q344" s="79">
        <v>741</v>
      </c>
    </row>
    <row r="345" spans="1:17" x14ac:dyDescent="0.35">
      <c r="A345" s="82">
        <v>7</v>
      </c>
      <c r="B345" s="79">
        <v>628</v>
      </c>
      <c r="O345" s="79" t="s">
        <v>60</v>
      </c>
      <c r="P345" s="79">
        <v>4</v>
      </c>
      <c r="Q345" s="79">
        <v>795</v>
      </c>
    </row>
    <row r="346" spans="1:17" x14ac:dyDescent="0.35">
      <c r="A346" s="82">
        <v>7</v>
      </c>
      <c r="B346" s="79">
        <v>628</v>
      </c>
      <c r="O346" s="79" t="s">
        <v>60</v>
      </c>
      <c r="P346" s="79">
        <v>4</v>
      </c>
      <c r="Q346" s="79">
        <v>795</v>
      </c>
    </row>
    <row r="347" spans="1:17" x14ac:dyDescent="0.35">
      <c r="A347" s="82">
        <v>7</v>
      </c>
      <c r="B347" s="79">
        <v>628</v>
      </c>
      <c r="O347" s="79" t="s">
        <v>60</v>
      </c>
      <c r="P347" s="79">
        <v>4</v>
      </c>
      <c r="Q347" s="79">
        <v>795</v>
      </c>
    </row>
    <row r="348" spans="1:17" x14ac:dyDescent="0.35">
      <c r="A348" s="82">
        <v>7</v>
      </c>
      <c r="B348" s="79">
        <v>628</v>
      </c>
      <c r="O348" s="79" t="s">
        <v>60</v>
      </c>
      <c r="P348" s="79">
        <v>4</v>
      </c>
      <c r="Q348" s="79">
        <v>795</v>
      </c>
    </row>
    <row r="349" spans="1:17" x14ac:dyDescent="0.35">
      <c r="A349" s="82">
        <v>7</v>
      </c>
      <c r="B349" s="79">
        <v>628</v>
      </c>
      <c r="O349" s="79" t="s">
        <v>60</v>
      </c>
      <c r="P349" s="79">
        <v>4</v>
      </c>
      <c r="Q349" s="79">
        <v>795</v>
      </c>
    </row>
    <row r="350" spans="1:17" x14ac:dyDescent="0.35">
      <c r="A350" s="82">
        <v>7</v>
      </c>
      <c r="B350" s="79">
        <v>628</v>
      </c>
      <c r="O350" s="79" t="s">
        <v>60</v>
      </c>
      <c r="P350" s="79">
        <v>4</v>
      </c>
      <c r="Q350" s="79">
        <v>795</v>
      </c>
    </row>
    <row r="351" spans="1:17" x14ac:dyDescent="0.35">
      <c r="A351" s="82">
        <v>7</v>
      </c>
      <c r="B351" s="79">
        <v>628</v>
      </c>
      <c r="O351" s="79" t="s">
        <v>60</v>
      </c>
      <c r="P351" s="79">
        <v>4</v>
      </c>
      <c r="Q351" s="79">
        <v>795</v>
      </c>
    </row>
    <row r="352" spans="1:17" x14ac:dyDescent="0.35">
      <c r="A352" s="82">
        <v>7</v>
      </c>
      <c r="B352" s="79">
        <v>628</v>
      </c>
      <c r="O352" s="79" t="s">
        <v>60</v>
      </c>
      <c r="P352" s="79">
        <v>4</v>
      </c>
      <c r="Q352" s="79">
        <v>795</v>
      </c>
    </row>
    <row r="353" spans="1:17" x14ac:dyDescent="0.35">
      <c r="A353" s="82">
        <v>7</v>
      </c>
      <c r="B353" s="79">
        <v>628</v>
      </c>
      <c r="O353" s="79" t="s">
        <v>60</v>
      </c>
      <c r="P353" s="79">
        <v>4</v>
      </c>
      <c r="Q353" s="79">
        <v>795</v>
      </c>
    </row>
    <row r="354" spans="1:17" x14ac:dyDescent="0.35">
      <c r="A354" s="82">
        <v>7</v>
      </c>
      <c r="B354" s="79">
        <v>628</v>
      </c>
      <c r="O354" s="79" t="s">
        <v>60</v>
      </c>
      <c r="P354" s="79">
        <v>4</v>
      </c>
      <c r="Q354" s="79">
        <v>795</v>
      </c>
    </row>
    <row r="355" spans="1:17" x14ac:dyDescent="0.35">
      <c r="A355" s="82">
        <v>7</v>
      </c>
      <c r="B355" s="79">
        <v>628</v>
      </c>
      <c r="O355" s="79" t="s">
        <v>60</v>
      </c>
      <c r="P355" s="79">
        <v>4</v>
      </c>
      <c r="Q355" s="79">
        <v>795</v>
      </c>
    </row>
    <row r="356" spans="1:17" x14ac:dyDescent="0.35">
      <c r="A356" s="82">
        <v>7</v>
      </c>
      <c r="B356" s="79">
        <v>628</v>
      </c>
      <c r="O356" s="79" t="s">
        <v>60</v>
      </c>
      <c r="P356" s="79">
        <v>4</v>
      </c>
      <c r="Q356" s="79">
        <v>795</v>
      </c>
    </row>
    <row r="357" spans="1:17" x14ac:dyDescent="0.35">
      <c r="A357" s="82">
        <v>7</v>
      </c>
      <c r="B357" s="79">
        <v>628</v>
      </c>
      <c r="O357" s="79" t="s">
        <v>60</v>
      </c>
      <c r="P357" s="79">
        <v>4</v>
      </c>
      <c r="Q357" s="79">
        <v>795</v>
      </c>
    </row>
    <row r="358" spans="1:17" x14ac:dyDescent="0.35">
      <c r="A358" s="82">
        <v>7</v>
      </c>
      <c r="B358" s="79">
        <v>628</v>
      </c>
      <c r="O358" s="79" t="s">
        <v>60</v>
      </c>
      <c r="P358" s="79">
        <v>4</v>
      </c>
      <c r="Q358" s="79">
        <v>795</v>
      </c>
    </row>
    <row r="359" spans="1:17" x14ac:dyDescent="0.35">
      <c r="A359" s="82">
        <v>7</v>
      </c>
      <c r="B359" s="79">
        <v>628</v>
      </c>
      <c r="O359" s="79" t="s">
        <v>60</v>
      </c>
      <c r="P359" s="79">
        <v>4</v>
      </c>
      <c r="Q359" s="79">
        <v>795</v>
      </c>
    </row>
    <row r="360" spans="1:17" x14ac:dyDescent="0.35">
      <c r="A360" s="82">
        <v>7</v>
      </c>
      <c r="B360" s="79">
        <v>628</v>
      </c>
      <c r="O360" s="79" t="s">
        <v>60</v>
      </c>
      <c r="P360" s="79">
        <v>4</v>
      </c>
      <c r="Q360" s="79">
        <v>795</v>
      </c>
    </row>
    <row r="361" spans="1:17" x14ac:dyDescent="0.35">
      <c r="A361" s="82">
        <v>7</v>
      </c>
      <c r="B361" s="79">
        <v>628</v>
      </c>
      <c r="O361" s="79" t="s">
        <v>60</v>
      </c>
      <c r="P361" s="79">
        <v>4</v>
      </c>
      <c r="Q361" s="79">
        <v>795</v>
      </c>
    </row>
    <row r="362" spans="1:17" x14ac:dyDescent="0.35">
      <c r="A362" s="82">
        <v>7</v>
      </c>
      <c r="B362" s="79">
        <v>628</v>
      </c>
      <c r="O362" s="79" t="s">
        <v>60</v>
      </c>
      <c r="P362" s="79">
        <v>4</v>
      </c>
      <c r="Q362" s="79">
        <v>795</v>
      </c>
    </row>
    <row r="363" spans="1:17" x14ac:dyDescent="0.35">
      <c r="A363" s="82">
        <v>7</v>
      </c>
      <c r="B363" s="79">
        <v>628</v>
      </c>
      <c r="O363" s="79" t="s">
        <v>60</v>
      </c>
      <c r="P363" s="79">
        <v>5</v>
      </c>
      <c r="Q363" s="79">
        <v>847</v>
      </c>
    </row>
    <row r="364" spans="1:17" x14ac:dyDescent="0.35">
      <c r="A364" s="82">
        <v>7</v>
      </c>
      <c r="B364" s="79">
        <v>628</v>
      </c>
      <c r="O364" s="79" t="s">
        <v>60</v>
      </c>
      <c r="P364" s="79">
        <v>5</v>
      </c>
      <c r="Q364" s="79">
        <v>847</v>
      </c>
    </row>
    <row r="365" spans="1:17" x14ac:dyDescent="0.35">
      <c r="A365" s="82">
        <v>7</v>
      </c>
      <c r="B365" s="79">
        <v>628</v>
      </c>
      <c r="O365" s="79" t="s">
        <v>60</v>
      </c>
      <c r="P365" s="79">
        <v>5</v>
      </c>
      <c r="Q365" s="79">
        <v>847</v>
      </c>
    </row>
    <row r="366" spans="1:17" x14ac:dyDescent="0.35">
      <c r="A366" s="82">
        <v>7</v>
      </c>
      <c r="B366" s="79">
        <v>628</v>
      </c>
      <c r="O366" s="79" t="s">
        <v>60</v>
      </c>
      <c r="P366" s="79">
        <v>5</v>
      </c>
      <c r="Q366" s="79">
        <v>847</v>
      </c>
    </row>
    <row r="367" spans="1:17" x14ac:dyDescent="0.35">
      <c r="A367" s="82">
        <v>7</v>
      </c>
      <c r="B367" s="79">
        <v>628</v>
      </c>
      <c r="O367" s="79" t="s">
        <v>60</v>
      </c>
      <c r="P367" s="79">
        <v>5</v>
      </c>
      <c r="Q367" s="79">
        <v>847</v>
      </c>
    </row>
    <row r="368" spans="1:17" x14ac:dyDescent="0.35">
      <c r="A368" s="82">
        <v>7</v>
      </c>
      <c r="B368" s="79">
        <v>628</v>
      </c>
      <c r="O368" s="79" t="s">
        <v>60</v>
      </c>
      <c r="P368" s="79">
        <v>5</v>
      </c>
      <c r="Q368" s="79">
        <v>847</v>
      </c>
    </row>
    <row r="369" spans="1:17" x14ac:dyDescent="0.35">
      <c r="A369" s="82">
        <v>7</v>
      </c>
      <c r="B369" s="79">
        <v>628</v>
      </c>
      <c r="O369" s="79" t="s">
        <v>60</v>
      </c>
      <c r="P369" s="79">
        <v>5</v>
      </c>
      <c r="Q369" s="79">
        <v>847</v>
      </c>
    </row>
    <row r="370" spans="1:17" x14ac:dyDescent="0.35">
      <c r="A370" s="82">
        <v>7</v>
      </c>
      <c r="B370" s="79">
        <v>628</v>
      </c>
      <c r="O370" s="79" t="s">
        <v>60</v>
      </c>
      <c r="P370" s="79">
        <v>5</v>
      </c>
      <c r="Q370" s="79">
        <v>847</v>
      </c>
    </row>
    <row r="371" spans="1:17" x14ac:dyDescent="0.35">
      <c r="A371" s="82">
        <v>7</v>
      </c>
      <c r="B371" s="79">
        <v>628</v>
      </c>
      <c r="O371" s="79" t="s">
        <v>60</v>
      </c>
      <c r="P371" s="79">
        <v>5</v>
      </c>
      <c r="Q371" s="79">
        <v>847</v>
      </c>
    </row>
    <row r="372" spans="1:17" x14ac:dyDescent="0.35">
      <c r="A372" s="82">
        <v>7</v>
      </c>
      <c r="B372" s="79">
        <v>628</v>
      </c>
      <c r="O372" s="79" t="s">
        <v>60</v>
      </c>
      <c r="P372" s="79">
        <v>5</v>
      </c>
      <c r="Q372" s="79">
        <v>847</v>
      </c>
    </row>
    <row r="373" spans="1:17" x14ac:dyDescent="0.35">
      <c r="A373" s="82">
        <v>7</v>
      </c>
      <c r="B373" s="79">
        <v>628</v>
      </c>
      <c r="O373" s="79" t="s">
        <v>60</v>
      </c>
      <c r="P373" s="79">
        <v>5</v>
      </c>
      <c r="Q373" s="79">
        <v>847</v>
      </c>
    </row>
    <row r="374" spans="1:17" x14ac:dyDescent="0.35">
      <c r="A374" s="82">
        <v>7</v>
      </c>
      <c r="B374" s="79">
        <v>628</v>
      </c>
      <c r="O374" s="79" t="s">
        <v>60</v>
      </c>
      <c r="P374" s="79">
        <v>5</v>
      </c>
      <c r="Q374" s="79">
        <v>847</v>
      </c>
    </row>
    <row r="375" spans="1:17" x14ac:dyDescent="0.35">
      <c r="A375" s="82">
        <v>7</v>
      </c>
      <c r="B375" s="79">
        <v>628</v>
      </c>
      <c r="O375" s="79" t="s">
        <v>60</v>
      </c>
      <c r="P375" s="79">
        <v>5</v>
      </c>
      <c r="Q375" s="79">
        <v>847</v>
      </c>
    </row>
    <row r="376" spans="1:17" x14ac:dyDescent="0.35">
      <c r="A376" s="82">
        <v>7</v>
      </c>
      <c r="B376" s="79">
        <v>628</v>
      </c>
      <c r="O376" s="79" t="s">
        <v>60</v>
      </c>
      <c r="P376" s="79">
        <v>5</v>
      </c>
      <c r="Q376" s="79">
        <v>847</v>
      </c>
    </row>
    <row r="377" spans="1:17" x14ac:dyDescent="0.35">
      <c r="A377" s="82">
        <v>7</v>
      </c>
      <c r="B377" s="79">
        <v>628</v>
      </c>
      <c r="O377" s="79" t="s">
        <v>60</v>
      </c>
      <c r="P377" s="79">
        <v>5</v>
      </c>
      <c r="Q377" s="79">
        <v>847</v>
      </c>
    </row>
    <row r="378" spans="1:17" x14ac:dyDescent="0.35">
      <c r="A378" s="82">
        <v>7</v>
      </c>
      <c r="B378" s="79">
        <v>628</v>
      </c>
      <c r="O378" s="79" t="s">
        <v>60</v>
      </c>
      <c r="P378" s="79">
        <v>5</v>
      </c>
      <c r="Q378" s="79">
        <v>847</v>
      </c>
    </row>
    <row r="379" spans="1:17" x14ac:dyDescent="0.35">
      <c r="A379" s="82">
        <v>7</v>
      </c>
      <c r="B379" s="79">
        <v>628</v>
      </c>
      <c r="O379" s="79" t="s">
        <v>60</v>
      </c>
      <c r="P379" s="79">
        <v>5</v>
      </c>
      <c r="Q379" s="79">
        <v>847</v>
      </c>
    </row>
    <row r="380" spans="1:17" x14ac:dyDescent="0.35">
      <c r="A380" s="82">
        <v>7</v>
      </c>
      <c r="B380" s="79">
        <v>628</v>
      </c>
      <c r="O380" s="79" t="s">
        <v>60</v>
      </c>
      <c r="P380" s="79">
        <v>5</v>
      </c>
      <c r="Q380" s="79">
        <v>847</v>
      </c>
    </row>
    <row r="381" spans="1:17" x14ac:dyDescent="0.35">
      <c r="A381" s="82">
        <v>7</v>
      </c>
      <c r="B381" s="79">
        <v>628</v>
      </c>
      <c r="O381" s="79" t="s">
        <v>60</v>
      </c>
      <c r="P381" s="79">
        <v>6</v>
      </c>
      <c r="Q381" s="79">
        <v>897</v>
      </c>
    </row>
    <row r="382" spans="1:17" x14ac:dyDescent="0.35">
      <c r="A382" s="82">
        <v>7</v>
      </c>
      <c r="B382" s="79">
        <v>628</v>
      </c>
      <c r="O382" s="79" t="s">
        <v>60</v>
      </c>
      <c r="P382" s="79">
        <v>6</v>
      </c>
      <c r="Q382" s="79">
        <v>897</v>
      </c>
    </row>
    <row r="383" spans="1:17" x14ac:dyDescent="0.35">
      <c r="A383" s="82">
        <v>7</v>
      </c>
      <c r="B383" s="79">
        <v>628</v>
      </c>
      <c r="O383" s="79" t="s">
        <v>60</v>
      </c>
      <c r="P383" s="79">
        <v>6</v>
      </c>
      <c r="Q383" s="79">
        <v>897</v>
      </c>
    </row>
    <row r="384" spans="1:17" x14ac:dyDescent="0.35">
      <c r="A384" s="82">
        <v>7</v>
      </c>
      <c r="B384" s="79">
        <v>628</v>
      </c>
      <c r="O384" s="79" t="s">
        <v>60</v>
      </c>
      <c r="P384" s="79">
        <v>6</v>
      </c>
      <c r="Q384" s="79">
        <v>897</v>
      </c>
    </row>
    <row r="385" spans="1:17" x14ac:dyDescent="0.35">
      <c r="A385" s="82">
        <v>7</v>
      </c>
      <c r="B385" s="79">
        <v>628</v>
      </c>
      <c r="O385" s="79" t="s">
        <v>60</v>
      </c>
      <c r="P385" s="79">
        <v>6</v>
      </c>
      <c r="Q385" s="79">
        <v>897</v>
      </c>
    </row>
    <row r="386" spans="1:17" x14ac:dyDescent="0.35">
      <c r="A386" s="82">
        <v>7</v>
      </c>
      <c r="B386" s="79">
        <v>628</v>
      </c>
      <c r="O386" s="79" t="s">
        <v>60</v>
      </c>
      <c r="P386" s="79">
        <v>6</v>
      </c>
      <c r="Q386" s="79">
        <v>897</v>
      </c>
    </row>
    <row r="387" spans="1:17" x14ac:dyDescent="0.35">
      <c r="A387" s="82">
        <v>7</v>
      </c>
      <c r="B387" s="79">
        <v>628</v>
      </c>
      <c r="O387" s="79" t="s">
        <v>60</v>
      </c>
      <c r="P387" s="79">
        <v>6</v>
      </c>
      <c r="Q387" s="79">
        <v>897</v>
      </c>
    </row>
    <row r="388" spans="1:17" x14ac:dyDescent="0.35">
      <c r="A388" s="82">
        <v>7</v>
      </c>
      <c r="B388" s="79">
        <v>628</v>
      </c>
      <c r="O388" s="79" t="s">
        <v>60</v>
      </c>
      <c r="P388" s="79">
        <v>6</v>
      </c>
      <c r="Q388" s="79">
        <v>897</v>
      </c>
    </row>
    <row r="389" spans="1:17" x14ac:dyDescent="0.35">
      <c r="A389" s="82">
        <v>7</v>
      </c>
      <c r="B389" s="79">
        <v>628</v>
      </c>
      <c r="O389" s="79" t="s">
        <v>60</v>
      </c>
      <c r="P389" s="79">
        <v>6</v>
      </c>
      <c r="Q389" s="79">
        <v>897</v>
      </c>
    </row>
    <row r="390" spans="1:17" x14ac:dyDescent="0.35">
      <c r="A390" s="82">
        <v>7</v>
      </c>
      <c r="B390" s="79">
        <v>628</v>
      </c>
      <c r="O390" s="79" t="s">
        <v>60</v>
      </c>
      <c r="P390" s="79">
        <v>6</v>
      </c>
      <c r="Q390" s="79">
        <v>897</v>
      </c>
    </row>
    <row r="391" spans="1:17" x14ac:dyDescent="0.35">
      <c r="A391" s="82">
        <v>7</v>
      </c>
      <c r="B391" s="79">
        <v>628</v>
      </c>
      <c r="O391" s="79" t="s">
        <v>60</v>
      </c>
      <c r="P391" s="79">
        <v>6</v>
      </c>
      <c r="Q391" s="79">
        <v>897</v>
      </c>
    </row>
    <row r="392" spans="1:17" x14ac:dyDescent="0.35">
      <c r="A392" s="82">
        <v>7</v>
      </c>
      <c r="B392" s="79">
        <v>628</v>
      </c>
      <c r="O392" s="79" t="s">
        <v>60</v>
      </c>
      <c r="P392" s="79">
        <v>6</v>
      </c>
      <c r="Q392" s="79">
        <v>897</v>
      </c>
    </row>
    <row r="393" spans="1:17" x14ac:dyDescent="0.35">
      <c r="A393" s="82">
        <v>7</v>
      </c>
      <c r="B393" s="79">
        <v>628</v>
      </c>
      <c r="O393" s="79" t="s">
        <v>60</v>
      </c>
      <c r="P393" s="79">
        <v>6</v>
      </c>
      <c r="Q393" s="79">
        <v>897</v>
      </c>
    </row>
    <row r="394" spans="1:17" x14ac:dyDescent="0.35">
      <c r="A394" s="82">
        <v>7</v>
      </c>
      <c r="B394" s="79">
        <v>628</v>
      </c>
      <c r="O394" s="79" t="s">
        <v>60</v>
      </c>
      <c r="P394" s="79">
        <v>6</v>
      </c>
      <c r="Q394" s="79">
        <v>897</v>
      </c>
    </row>
    <row r="395" spans="1:17" x14ac:dyDescent="0.35">
      <c r="A395" s="82">
        <v>7</v>
      </c>
      <c r="B395" s="79">
        <v>628</v>
      </c>
      <c r="O395" s="79" t="s">
        <v>60</v>
      </c>
      <c r="P395" s="79">
        <v>6</v>
      </c>
      <c r="Q395" s="79">
        <v>897</v>
      </c>
    </row>
    <row r="396" spans="1:17" x14ac:dyDescent="0.35">
      <c r="A396" s="82">
        <v>7</v>
      </c>
      <c r="B396" s="79">
        <v>628</v>
      </c>
      <c r="O396" s="79" t="s">
        <v>60</v>
      </c>
      <c r="P396" s="79">
        <v>6</v>
      </c>
      <c r="Q396" s="79">
        <v>897</v>
      </c>
    </row>
    <row r="397" spans="1:17" x14ac:dyDescent="0.35">
      <c r="A397" s="82">
        <v>7</v>
      </c>
      <c r="B397" s="79">
        <v>628</v>
      </c>
      <c r="O397" s="79" t="s">
        <v>60</v>
      </c>
      <c r="P397" s="79">
        <v>6</v>
      </c>
      <c r="Q397" s="79">
        <v>897</v>
      </c>
    </row>
    <row r="398" spans="1:17" x14ac:dyDescent="0.35">
      <c r="A398" s="82">
        <v>7</v>
      </c>
      <c r="B398" s="79">
        <v>628</v>
      </c>
      <c r="O398" s="79" t="s">
        <v>60</v>
      </c>
      <c r="P398" s="79">
        <v>6</v>
      </c>
      <c r="Q398" s="79">
        <v>897</v>
      </c>
    </row>
    <row r="399" spans="1:17" x14ac:dyDescent="0.35">
      <c r="A399" s="82">
        <v>1</v>
      </c>
      <c r="B399" s="79">
        <v>628</v>
      </c>
      <c r="O399" s="79" t="s">
        <v>60</v>
      </c>
      <c r="P399" s="79">
        <v>7</v>
      </c>
      <c r="Q399" s="79">
        <v>945</v>
      </c>
    </row>
    <row r="400" spans="1:17" x14ac:dyDescent="0.35">
      <c r="A400" s="82">
        <v>1</v>
      </c>
      <c r="B400" s="79">
        <v>628</v>
      </c>
      <c r="O400" s="79" t="s">
        <v>60</v>
      </c>
      <c r="P400" s="79">
        <v>7</v>
      </c>
      <c r="Q400" s="79">
        <v>945</v>
      </c>
    </row>
    <row r="401" spans="1:17" x14ac:dyDescent="0.35">
      <c r="A401" s="82">
        <v>1</v>
      </c>
      <c r="B401" s="79">
        <v>628</v>
      </c>
      <c r="O401" s="79" t="s">
        <v>60</v>
      </c>
      <c r="P401" s="79">
        <v>7</v>
      </c>
      <c r="Q401" s="79">
        <v>945</v>
      </c>
    </row>
    <row r="402" spans="1:17" x14ac:dyDescent="0.35">
      <c r="A402" s="82">
        <v>1</v>
      </c>
      <c r="B402" s="79">
        <v>628</v>
      </c>
      <c r="O402" s="79" t="s">
        <v>60</v>
      </c>
      <c r="P402" s="79">
        <v>7</v>
      </c>
      <c r="Q402" s="79">
        <v>945</v>
      </c>
    </row>
    <row r="403" spans="1:17" x14ac:dyDescent="0.35">
      <c r="A403" s="82">
        <v>1</v>
      </c>
      <c r="B403" s="79">
        <v>628</v>
      </c>
      <c r="O403" s="79" t="s">
        <v>60</v>
      </c>
      <c r="P403" s="79">
        <v>7</v>
      </c>
      <c r="Q403" s="79">
        <v>945</v>
      </c>
    </row>
    <row r="404" spans="1:17" x14ac:dyDescent="0.35">
      <c r="A404" s="82">
        <v>1</v>
      </c>
      <c r="B404" s="79">
        <v>628</v>
      </c>
      <c r="O404" s="79" t="s">
        <v>60</v>
      </c>
      <c r="P404" s="79">
        <v>7</v>
      </c>
      <c r="Q404" s="79">
        <v>945</v>
      </c>
    </row>
    <row r="405" spans="1:17" x14ac:dyDescent="0.35">
      <c r="A405" s="82">
        <v>1</v>
      </c>
      <c r="B405" s="79">
        <v>628</v>
      </c>
      <c r="O405" s="79" t="s">
        <v>60</v>
      </c>
      <c r="P405" s="79">
        <v>7</v>
      </c>
      <c r="Q405" s="79">
        <v>945</v>
      </c>
    </row>
    <row r="406" spans="1:17" x14ac:dyDescent="0.35">
      <c r="A406" s="82">
        <v>1</v>
      </c>
      <c r="B406" s="79">
        <v>628</v>
      </c>
      <c r="O406" s="79" t="s">
        <v>60</v>
      </c>
      <c r="P406" s="79">
        <v>7</v>
      </c>
      <c r="Q406" s="79">
        <v>945</v>
      </c>
    </row>
    <row r="407" spans="1:17" x14ac:dyDescent="0.35">
      <c r="A407" s="82">
        <v>1</v>
      </c>
      <c r="B407" s="79">
        <v>628</v>
      </c>
      <c r="O407" s="79" t="s">
        <v>60</v>
      </c>
      <c r="P407" s="79">
        <v>7</v>
      </c>
      <c r="Q407" s="79">
        <v>945</v>
      </c>
    </row>
    <row r="408" spans="1:17" x14ac:dyDescent="0.35">
      <c r="A408" s="82">
        <v>1</v>
      </c>
      <c r="B408" s="79">
        <v>628</v>
      </c>
      <c r="O408" s="79" t="s">
        <v>60</v>
      </c>
      <c r="P408" s="79">
        <v>7</v>
      </c>
      <c r="Q408" s="79">
        <v>945</v>
      </c>
    </row>
    <row r="409" spans="1:17" x14ac:dyDescent="0.35">
      <c r="A409" s="82">
        <v>1</v>
      </c>
      <c r="B409" s="79">
        <v>628</v>
      </c>
      <c r="O409" s="79" t="s">
        <v>60</v>
      </c>
      <c r="P409" s="79">
        <v>7</v>
      </c>
      <c r="Q409" s="79">
        <v>945</v>
      </c>
    </row>
    <row r="410" spans="1:17" x14ac:dyDescent="0.35">
      <c r="A410" s="82">
        <v>1</v>
      </c>
      <c r="B410" s="79">
        <v>628</v>
      </c>
      <c r="O410" s="79" t="s">
        <v>60</v>
      </c>
      <c r="P410" s="79">
        <v>7</v>
      </c>
      <c r="Q410" s="79">
        <v>945</v>
      </c>
    </row>
    <row r="411" spans="1:17" x14ac:dyDescent="0.35">
      <c r="A411" s="82">
        <v>2</v>
      </c>
      <c r="B411" s="79">
        <v>667</v>
      </c>
      <c r="O411" s="79" t="s">
        <v>60</v>
      </c>
      <c r="P411" s="79">
        <v>7</v>
      </c>
      <c r="Q411" s="79">
        <v>945</v>
      </c>
    </row>
    <row r="412" spans="1:17" x14ac:dyDescent="0.35">
      <c r="A412" s="82">
        <v>2</v>
      </c>
      <c r="B412" s="79">
        <v>667</v>
      </c>
      <c r="O412" s="79" t="s">
        <v>60</v>
      </c>
      <c r="P412" s="79">
        <v>7</v>
      </c>
      <c r="Q412" s="79">
        <v>945</v>
      </c>
    </row>
    <row r="413" spans="1:17" x14ac:dyDescent="0.35">
      <c r="A413" s="82">
        <v>2</v>
      </c>
      <c r="B413" s="79">
        <v>667</v>
      </c>
      <c r="O413" s="79" t="s">
        <v>60</v>
      </c>
      <c r="P413" s="79">
        <v>7</v>
      </c>
      <c r="Q413" s="79">
        <v>945</v>
      </c>
    </row>
    <row r="414" spans="1:17" x14ac:dyDescent="0.35">
      <c r="A414" s="82">
        <v>2</v>
      </c>
      <c r="B414" s="79">
        <v>667</v>
      </c>
      <c r="O414" s="79" t="s">
        <v>60</v>
      </c>
      <c r="P414" s="79">
        <v>7</v>
      </c>
      <c r="Q414" s="79">
        <v>945</v>
      </c>
    </row>
    <row r="415" spans="1:17" x14ac:dyDescent="0.35">
      <c r="A415" s="82">
        <v>2</v>
      </c>
      <c r="B415" s="79">
        <v>667</v>
      </c>
      <c r="O415" s="79" t="s">
        <v>60</v>
      </c>
      <c r="P415" s="79">
        <v>7</v>
      </c>
      <c r="Q415" s="79">
        <v>945</v>
      </c>
    </row>
    <row r="416" spans="1:17" x14ac:dyDescent="0.35">
      <c r="A416" s="82">
        <v>2</v>
      </c>
      <c r="B416" s="79">
        <v>667</v>
      </c>
      <c r="O416" s="79" t="s">
        <v>60</v>
      </c>
      <c r="P416" s="79">
        <v>7</v>
      </c>
      <c r="Q416" s="79">
        <v>945</v>
      </c>
    </row>
    <row r="417" spans="1:17" x14ac:dyDescent="0.35">
      <c r="A417" s="82">
        <v>2</v>
      </c>
      <c r="B417" s="79">
        <v>667</v>
      </c>
      <c r="O417" s="79" t="s">
        <v>60</v>
      </c>
      <c r="P417" s="79">
        <v>8</v>
      </c>
      <c r="Q417" s="79">
        <v>991</v>
      </c>
    </row>
    <row r="418" spans="1:17" x14ac:dyDescent="0.35">
      <c r="A418" s="82">
        <v>2</v>
      </c>
      <c r="B418" s="79">
        <v>667</v>
      </c>
      <c r="O418" s="79" t="s">
        <v>60</v>
      </c>
      <c r="P418" s="79">
        <v>8</v>
      </c>
      <c r="Q418" s="79">
        <v>991</v>
      </c>
    </row>
    <row r="419" spans="1:17" x14ac:dyDescent="0.35">
      <c r="A419" s="82">
        <v>2</v>
      </c>
      <c r="B419" s="79">
        <v>667</v>
      </c>
      <c r="O419" s="79" t="s">
        <v>60</v>
      </c>
      <c r="P419" s="79">
        <v>8</v>
      </c>
      <c r="Q419" s="79">
        <v>991</v>
      </c>
    </row>
    <row r="420" spans="1:17" x14ac:dyDescent="0.35">
      <c r="A420" s="82">
        <v>2</v>
      </c>
      <c r="B420" s="79">
        <v>667</v>
      </c>
      <c r="O420" s="79" t="s">
        <v>60</v>
      </c>
      <c r="P420" s="79">
        <v>8</v>
      </c>
      <c r="Q420" s="79">
        <v>991</v>
      </c>
    </row>
    <row r="421" spans="1:17" x14ac:dyDescent="0.35">
      <c r="A421" s="82">
        <v>2</v>
      </c>
      <c r="B421" s="79">
        <v>667</v>
      </c>
      <c r="O421" s="79" t="s">
        <v>60</v>
      </c>
      <c r="P421" s="79">
        <v>8</v>
      </c>
      <c r="Q421" s="79">
        <v>991</v>
      </c>
    </row>
    <row r="422" spans="1:17" x14ac:dyDescent="0.35">
      <c r="A422" s="82">
        <v>2</v>
      </c>
      <c r="B422" s="79">
        <v>667</v>
      </c>
      <c r="O422" s="79" t="s">
        <v>60</v>
      </c>
      <c r="P422" s="79">
        <v>8</v>
      </c>
      <c r="Q422" s="79">
        <v>991</v>
      </c>
    </row>
    <row r="423" spans="1:17" x14ac:dyDescent="0.35">
      <c r="A423" s="82">
        <v>3</v>
      </c>
      <c r="B423" s="79">
        <v>720</v>
      </c>
      <c r="O423" s="79" t="s">
        <v>60</v>
      </c>
      <c r="P423" s="79">
        <v>8</v>
      </c>
      <c r="Q423" s="79">
        <v>991</v>
      </c>
    </row>
    <row r="424" spans="1:17" x14ac:dyDescent="0.35">
      <c r="A424" s="82">
        <v>3</v>
      </c>
      <c r="B424" s="79">
        <v>720</v>
      </c>
      <c r="O424" s="79" t="s">
        <v>60</v>
      </c>
      <c r="P424" s="79">
        <v>8</v>
      </c>
      <c r="Q424" s="79">
        <v>991</v>
      </c>
    </row>
    <row r="425" spans="1:17" x14ac:dyDescent="0.35">
      <c r="A425" s="82">
        <v>3</v>
      </c>
      <c r="B425" s="79">
        <v>720</v>
      </c>
      <c r="O425" s="79" t="s">
        <v>60</v>
      </c>
      <c r="P425" s="79">
        <v>8</v>
      </c>
      <c r="Q425" s="79">
        <v>991</v>
      </c>
    </row>
    <row r="426" spans="1:17" x14ac:dyDescent="0.35">
      <c r="A426" s="82">
        <v>3</v>
      </c>
      <c r="B426" s="79">
        <v>720</v>
      </c>
      <c r="O426" s="79" t="s">
        <v>60</v>
      </c>
      <c r="P426" s="79">
        <v>8</v>
      </c>
      <c r="Q426" s="79">
        <v>991</v>
      </c>
    </row>
    <row r="427" spans="1:17" x14ac:dyDescent="0.35">
      <c r="A427" s="82">
        <v>3</v>
      </c>
      <c r="B427" s="79">
        <v>720</v>
      </c>
      <c r="O427" s="79" t="s">
        <v>60</v>
      </c>
      <c r="P427" s="79">
        <v>8</v>
      </c>
      <c r="Q427" s="79">
        <v>991</v>
      </c>
    </row>
    <row r="428" spans="1:17" x14ac:dyDescent="0.35">
      <c r="A428" s="82">
        <v>3</v>
      </c>
      <c r="B428" s="79">
        <v>720</v>
      </c>
      <c r="O428" s="79" t="s">
        <v>60</v>
      </c>
      <c r="P428" s="79">
        <v>8</v>
      </c>
      <c r="Q428" s="79">
        <v>991</v>
      </c>
    </row>
    <row r="429" spans="1:17" x14ac:dyDescent="0.35">
      <c r="A429" s="82">
        <v>3</v>
      </c>
      <c r="B429" s="79">
        <v>720</v>
      </c>
      <c r="O429" s="79" t="s">
        <v>60</v>
      </c>
      <c r="P429" s="79">
        <v>8</v>
      </c>
      <c r="Q429" s="79">
        <v>991</v>
      </c>
    </row>
    <row r="430" spans="1:17" x14ac:dyDescent="0.35">
      <c r="A430" s="82">
        <v>3</v>
      </c>
      <c r="B430" s="79">
        <v>720</v>
      </c>
      <c r="O430" s="79" t="s">
        <v>60</v>
      </c>
      <c r="P430" s="79">
        <v>8</v>
      </c>
      <c r="Q430" s="79">
        <v>991</v>
      </c>
    </row>
    <row r="431" spans="1:17" x14ac:dyDescent="0.35">
      <c r="A431" s="82">
        <v>3</v>
      </c>
      <c r="B431" s="79">
        <v>720</v>
      </c>
      <c r="O431" s="79" t="s">
        <v>60</v>
      </c>
      <c r="P431" s="79">
        <v>8</v>
      </c>
      <c r="Q431" s="79">
        <v>991</v>
      </c>
    </row>
    <row r="432" spans="1:17" x14ac:dyDescent="0.35">
      <c r="A432" s="82">
        <v>3</v>
      </c>
      <c r="B432" s="79">
        <v>720</v>
      </c>
      <c r="O432" s="79" t="s">
        <v>60</v>
      </c>
      <c r="P432" s="79">
        <v>8</v>
      </c>
      <c r="Q432" s="79">
        <v>991</v>
      </c>
    </row>
    <row r="433" spans="1:17" x14ac:dyDescent="0.35">
      <c r="A433" s="82">
        <v>3</v>
      </c>
      <c r="B433" s="79">
        <v>720</v>
      </c>
      <c r="O433" s="79" t="s">
        <v>60</v>
      </c>
      <c r="P433" s="79">
        <v>8</v>
      </c>
      <c r="Q433" s="79">
        <v>991</v>
      </c>
    </row>
    <row r="434" spans="1:17" x14ac:dyDescent="0.35">
      <c r="A434" s="82">
        <v>3</v>
      </c>
      <c r="B434" s="79">
        <v>720</v>
      </c>
      <c r="O434" s="79" t="s">
        <v>60</v>
      </c>
      <c r="P434" s="79">
        <v>8</v>
      </c>
      <c r="Q434" s="79">
        <v>991</v>
      </c>
    </row>
    <row r="435" spans="1:17" x14ac:dyDescent="0.35">
      <c r="A435" s="82">
        <v>3</v>
      </c>
      <c r="B435" s="79">
        <v>720</v>
      </c>
      <c r="O435" s="79" t="s">
        <v>60</v>
      </c>
      <c r="P435" s="79">
        <v>9</v>
      </c>
      <c r="Q435" s="79">
        <v>1035</v>
      </c>
    </row>
    <row r="436" spans="1:17" x14ac:dyDescent="0.35">
      <c r="A436" s="82">
        <v>3</v>
      </c>
      <c r="B436" s="79">
        <v>720</v>
      </c>
      <c r="O436" s="79" t="s">
        <v>60</v>
      </c>
      <c r="P436" s="79">
        <v>9</v>
      </c>
      <c r="Q436" s="79">
        <v>1035</v>
      </c>
    </row>
    <row r="437" spans="1:17" x14ac:dyDescent="0.35">
      <c r="A437" s="82">
        <v>3</v>
      </c>
      <c r="B437" s="79">
        <v>720</v>
      </c>
      <c r="O437" s="79" t="s">
        <v>60</v>
      </c>
      <c r="P437" s="79">
        <v>9</v>
      </c>
      <c r="Q437" s="79">
        <v>1035</v>
      </c>
    </row>
    <row r="438" spans="1:17" x14ac:dyDescent="0.35">
      <c r="A438" s="82">
        <v>3</v>
      </c>
      <c r="B438" s="79">
        <v>720</v>
      </c>
      <c r="O438" s="79" t="s">
        <v>60</v>
      </c>
      <c r="P438" s="79">
        <v>9</v>
      </c>
      <c r="Q438" s="79">
        <v>1035</v>
      </c>
    </row>
    <row r="439" spans="1:17" x14ac:dyDescent="0.35">
      <c r="A439" s="82">
        <v>3</v>
      </c>
      <c r="B439" s="79">
        <v>720</v>
      </c>
      <c r="O439" s="79" t="s">
        <v>60</v>
      </c>
      <c r="P439" s="79">
        <v>9</v>
      </c>
      <c r="Q439" s="79">
        <v>1035</v>
      </c>
    </row>
    <row r="440" spans="1:17" x14ac:dyDescent="0.35">
      <c r="A440" s="82">
        <v>3</v>
      </c>
      <c r="B440" s="79">
        <v>720</v>
      </c>
      <c r="O440" s="79" t="s">
        <v>60</v>
      </c>
      <c r="P440" s="79">
        <v>9</v>
      </c>
      <c r="Q440" s="79">
        <v>1035</v>
      </c>
    </row>
    <row r="441" spans="1:17" x14ac:dyDescent="0.35">
      <c r="A441" s="82">
        <v>3</v>
      </c>
      <c r="B441" s="79">
        <v>720</v>
      </c>
      <c r="O441" s="79" t="s">
        <v>60</v>
      </c>
      <c r="P441" s="79">
        <v>9</v>
      </c>
      <c r="Q441" s="79">
        <v>1035</v>
      </c>
    </row>
    <row r="442" spans="1:17" x14ac:dyDescent="0.35">
      <c r="A442" s="82">
        <v>3</v>
      </c>
      <c r="B442" s="79">
        <v>720</v>
      </c>
      <c r="O442" s="79" t="s">
        <v>60</v>
      </c>
      <c r="P442" s="79">
        <v>9</v>
      </c>
      <c r="Q442" s="79">
        <v>1035</v>
      </c>
    </row>
    <row r="443" spans="1:17" x14ac:dyDescent="0.35">
      <c r="A443" s="82">
        <v>3</v>
      </c>
      <c r="B443" s="79">
        <v>720</v>
      </c>
      <c r="O443" s="79" t="s">
        <v>60</v>
      </c>
      <c r="P443" s="79">
        <v>9</v>
      </c>
      <c r="Q443" s="79">
        <v>1035</v>
      </c>
    </row>
    <row r="444" spans="1:17" x14ac:dyDescent="0.35">
      <c r="A444" s="82">
        <v>3</v>
      </c>
      <c r="B444" s="79">
        <v>720</v>
      </c>
      <c r="O444" s="79" t="s">
        <v>60</v>
      </c>
      <c r="P444" s="79">
        <v>9</v>
      </c>
      <c r="Q444" s="79">
        <v>1035</v>
      </c>
    </row>
    <row r="445" spans="1:17" x14ac:dyDescent="0.35">
      <c r="A445" s="82">
        <v>3</v>
      </c>
      <c r="B445" s="79">
        <v>720</v>
      </c>
      <c r="O445" s="79" t="s">
        <v>60</v>
      </c>
      <c r="P445" s="79">
        <v>9</v>
      </c>
      <c r="Q445" s="79">
        <v>1035</v>
      </c>
    </row>
    <row r="446" spans="1:17" x14ac:dyDescent="0.35">
      <c r="A446" s="82">
        <v>3</v>
      </c>
      <c r="B446" s="79">
        <v>720</v>
      </c>
      <c r="O446" s="79" t="s">
        <v>60</v>
      </c>
      <c r="P446" s="79">
        <v>9</v>
      </c>
      <c r="Q446" s="79">
        <v>1035</v>
      </c>
    </row>
    <row r="447" spans="1:17" x14ac:dyDescent="0.35">
      <c r="A447" s="82">
        <v>4</v>
      </c>
      <c r="B447" s="79">
        <v>773</v>
      </c>
      <c r="O447" s="79" t="s">
        <v>60</v>
      </c>
      <c r="P447" s="79">
        <v>9</v>
      </c>
      <c r="Q447" s="79">
        <v>1035</v>
      </c>
    </row>
    <row r="448" spans="1:17" x14ac:dyDescent="0.35">
      <c r="A448" s="82">
        <v>4</v>
      </c>
      <c r="B448" s="79">
        <v>773</v>
      </c>
      <c r="O448" s="79" t="s">
        <v>60</v>
      </c>
      <c r="P448" s="79">
        <v>9</v>
      </c>
      <c r="Q448" s="79">
        <v>1035</v>
      </c>
    </row>
    <row r="449" spans="1:17" x14ac:dyDescent="0.35">
      <c r="A449" s="82">
        <v>4</v>
      </c>
      <c r="B449" s="79">
        <v>773</v>
      </c>
      <c r="O449" s="79" t="s">
        <v>60</v>
      </c>
      <c r="P449" s="79">
        <v>9</v>
      </c>
      <c r="Q449" s="79">
        <v>1035</v>
      </c>
    </row>
    <row r="450" spans="1:17" x14ac:dyDescent="0.35">
      <c r="A450" s="82">
        <v>4</v>
      </c>
      <c r="B450" s="79">
        <v>773</v>
      </c>
      <c r="O450" s="79" t="s">
        <v>60</v>
      </c>
      <c r="P450" s="79">
        <v>9</v>
      </c>
      <c r="Q450" s="79">
        <v>1035</v>
      </c>
    </row>
    <row r="451" spans="1:17" x14ac:dyDescent="0.35">
      <c r="A451" s="82">
        <v>4</v>
      </c>
      <c r="B451" s="79">
        <v>773</v>
      </c>
      <c r="O451" s="79" t="s">
        <v>60</v>
      </c>
      <c r="P451" s="79">
        <v>9</v>
      </c>
      <c r="Q451" s="79">
        <v>1035</v>
      </c>
    </row>
    <row r="452" spans="1:17" x14ac:dyDescent="0.35">
      <c r="A452" s="82">
        <v>4</v>
      </c>
      <c r="B452" s="79">
        <v>773</v>
      </c>
      <c r="O452" s="79" t="s">
        <v>60</v>
      </c>
      <c r="P452" s="79">
        <v>9</v>
      </c>
      <c r="Q452" s="79">
        <v>1035</v>
      </c>
    </row>
    <row r="453" spans="1:17" x14ac:dyDescent="0.35">
      <c r="A453" s="82">
        <v>4</v>
      </c>
      <c r="B453" s="79">
        <v>773</v>
      </c>
      <c r="O453" s="79" t="s">
        <v>60</v>
      </c>
      <c r="P453" s="79">
        <v>10</v>
      </c>
      <c r="Q453" s="79">
        <v>1079</v>
      </c>
    </row>
    <row r="454" spans="1:17" x14ac:dyDescent="0.35">
      <c r="A454" s="82">
        <v>4</v>
      </c>
      <c r="B454" s="79">
        <v>773</v>
      </c>
      <c r="O454" s="79" t="s">
        <v>60</v>
      </c>
      <c r="P454" s="79">
        <v>10</v>
      </c>
      <c r="Q454" s="79">
        <v>1079</v>
      </c>
    </row>
    <row r="455" spans="1:17" x14ac:dyDescent="0.35">
      <c r="A455" s="82">
        <v>4</v>
      </c>
      <c r="B455" s="79">
        <v>773</v>
      </c>
      <c r="O455" s="79" t="s">
        <v>60</v>
      </c>
      <c r="P455" s="79">
        <v>10</v>
      </c>
      <c r="Q455" s="79">
        <v>1079</v>
      </c>
    </row>
    <row r="456" spans="1:17" x14ac:dyDescent="0.35">
      <c r="A456" s="82">
        <v>4</v>
      </c>
      <c r="B456" s="79">
        <v>773</v>
      </c>
      <c r="O456" s="79" t="s">
        <v>60</v>
      </c>
      <c r="P456" s="79">
        <v>10</v>
      </c>
      <c r="Q456" s="79">
        <v>1079</v>
      </c>
    </row>
    <row r="457" spans="1:17" x14ac:dyDescent="0.35">
      <c r="A457" s="82">
        <v>4</v>
      </c>
      <c r="B457" s="79">
        <v>773</v>
      </c>
      <c r="O457" s="79" t="s">
        <v>60</v>
      </c>
      <c r="P457" s="79">
        <v>10</v>
      </c>
      <c r="Q457" s="79">
        <v>1079</v>
      </c>
    </row>
    <row r="458" spans="1:17" x14ac:dyDescent="0.35">
      <c r="A458" s="82">
        <v>4</v>
      </c>
      <c r="B458" s="79">
        <v>773</v>
      </c>
      <c r="O458" s="79" t="s">
        <v>60</v>
      </c>
      <c r="P458" s="79">
        <v>10</v>
      </c>
      <c r="Q458" s="79">
        <v>1079</v>
      </c>
    </row>
    <row r="459" spans="1:17" x14ac:dyDescent="0.35">
      <c r="A459" s="82">
        <v>4</v>
      </c>
      <c r="B459" s="79">
        <v>773</v>
      </c>
      <c r="O459" s="79" t="s">
        <v>60</v>
      </c>
      <c r="P459" s="79">
        <v>10</v>
      </c>
      <c r="Q459" s="79">
        <v>1079</v>
      </c>
    </row>
    <row r="460" spans="1:17" x14ac:dyDescent="0.35">
      <c r="A460" s="82">
        <v>4</v>
      </c>
      <c r="B460" s="79">
        <v>773</v>
      </c>
      <c r="O460" s="79" t="s">
        <v>60</v>
      </c>
      <c r="P460" s="79">
        <v>10</v>
      </c>
      <c r="Q460" s="79">
        <v>1079</v>
      </c>
    </row>
    <row r="461" spans="1:17" x14ac:dyDescent="0.35">
      <c r="A461" s="82">
        <v>4</v>
      </c>
      <c r="B461" s="79">
        <v>773</v>
      </c>
      <c r="O461" s="79" t="s">
        <v>60</v>
      </c>
      <c r="P461" s="79">
        <v>10</v>
      </c>
      <c r="Q461" s="79">
        <v>1079</v>
      </c>
    </row>
    <row r="462" spans="1:17" x14ac:dyDescent="0.35">
      <c r="A462" s="82">
        <v>4</v>
      </c>
      <c r="B462" s="79">
        <v>773</v>
      </c>
      <c r="O462" s="79" t="s">
        <v>60</v>
      </c>
      <c r="P462" s="79">
        <v>10</v>
      </c>
      <c r="Q462" s="79">
        <v>1079</v>
      </c>
    </row>
    <row r="463" spans="1:17" x14ac:dyDescent="0.35">
      <c r="A463" s="82">
        <v>4</v>
      </c>
      <c r="B463" s="79">
        <v>773</v>
      </c>
      <c r="O463" s="79" t="s">
        <v>60</v>
      </c>
      <c r="P463" s="79">
        <v>10</v>
      </c>
      <c r="Q463" s="79">
        <v>1079</v>
      </c>
    </row>
    <row r="464" spans="1:17" x14ac:dyDescent="0.35">
      <c r="A464" s="82">
        <v>4</v>
      </c>
      <c r="B464" s="79">
        <v>773</v>
      </c>
      <c r="O464" s="79" t="s">
        <v>60</v>
      </c>
      <c r="P464" s="79">
        <v>10</v>
      </c>
      <c r="Q464" s="79">
        <v>1079</v>
      </c>
    </row>
    <row r="465" spans="1:17" x14ac:dyDescent="0.35">
      <c r="A465" s="82">
        <v>4</v>
      </c>
      <c r="B465" s="79">
        <v>773</v>
      </c>
      <c r="O465" s="79" t="s">
        <v>60</v>
      </c>
      <c r="P465" s="79">
        <v>10</v>
      </c>
      <c r="Q465" s="79">
        <v>1079</v>
      </c>
    </row>
    <row r="466" spans="1:17" x14ac:dyDescent="0.35">
      <c r="A466" s="82">
        <v>4</v>
      </c>
      <c r="B466" s="79">
        <v>773</v>
      </c>
      <c r="O466" s="79" t="s">
        <v>60</v>
      </c>
      <c r="P466" s="79">
        <v>10</v>
      </c>
      <c r="Q466" s="79">
        <v>1079</v>
      </c>
    </row>
    <row r="467" spans="1:17" x14ac:dyDescent="0.35">
      <c r="A467" s="82">
        <v>4</v>
      </c>
      <c r="B467" s="79">
        <v>773</v>
      </c>
      <c r="O467" s="79" t="s">
        <v>60</v>
      </c>
      <c r="P467" s="79">
        <v>10</v>
      </c>
      <c r="Q467" s="79">
        <v>1079</v>
      </c>
    </row>
    <row r="468" spans="1:17" x14ac:dyDescent="0.35">
      <c r="A468" s="82">
        <v>4</v>
      </c>
      <c r="B468" s="79">
        <v>773</v>
      </c>
      <c r="O468" s="79" t="s">
        <v>60</v>
      </c>
      <c r="P468" s="79">
        <v>10</v>
      </c>
      <c r="Q468" s="79">
        <v>1079</v>
      </c>
    </row>
    <row r="469" spans="1:17" x14ac:dyDescent="0.35">
      <c r="A469" s="82">
        <v>4</v>
      </c>
      <c r="B469" s="79">
        <v>773</v>
      </c>
      <c r="O469" s="79" t="s">
        <v>60</v>
      </c>
      <c r="P469" s="79">
        <v>10</v>
      </c>
      <c r="Q469" s="79">
        <v>1079</v>
      </c>
    </row>
    <row r="470" spans="1:17" x14ac:dyDescent="0.35">
      <c r="A470" s="82">
        <v>4</v>
      </c>
      <c r="B470" s="79">
        <v>773</v>
      </c>
      <c r="O470" s="79" t="s">
        <v>60</v>
      </c>
      <c r="P470" s="79">
        <v>10</v>
      </c>
      <c r="Q470" s="79">
        <v>1079</v>
      </c>
    </row>
    <row r="471" spans="1:17" x14ac:dyDescent="0.35">
      <c r="A471" s="82">
        <v>5</v>
      </c>
      <c r="B471" s="79">
        <v>830</v>
      </c>
      <c r="O471" s="79" t="s">
        <v>60</v>
      </c>
      <c r="P471" s="79">
        <v>11</v>
      </c>
      <c r="Q471" s="79">
        <v>1122</v>
      </c>
    </row>
    <row r="472" spans="1:17" x14ac:dyDescent="0.35">
      <c r="A472" s="82">
        <v>5</v>
      </c>
      <c r="B472" s="79">
        <v>830</v>
      </c>
      <c r="O472" s="79" t="s">
        <v>60</v>
      </c>
      <c r="P472" s="79">
        <v>11</v>
      </c>
      <c r="Q472" s="79">
        <v>1122</v>
      </c>
    </row>
    <row r="473" spans="1:17" x14ac:dyDescent="0.35">
      <c r="A473" s="82">
        <v>5</v>
      </c>
      <c r="B473" s="79">
        <v>830</v>
      </c>
      <c r="O473" s="79" t="s">
        <v>60</v>
      </c>
      <c r="P473" s="79">
        <v>11</v>
      </c>
      <c r="Q473" s="79">
        <v>1122</v>
      </c>
    </row>
    <row r="474" spans="1:17" x14ac:dyDescent="0.35">
      <c r="A474" s="82">
        <v>5</v>
      </c>
      <c r="B474" s="79">
        <v>830</v>
      </c>
      <c r="O474" s="79" t="s">
        <v>60</v>
      </c>
      <c r="P474" s="79">
        <v>11</v>
      </c>
      <c r="Q474" s="79">
        <v>1122</v>
      </c>
    </row>
    <row r="475" spans="1:17" x14ac:dyDescent="0.35">
      <c r="A475" s="82">
        <v>5</v>
      </c>
      <c r="B475" s="79">
        <v>830</v>
      </c>
      <c r="O475" s="79" t="s">
        <v>60</v>
      </c>
      <c r="P475" s="79">
        <v>11</v>
      </c>
      <c r="Q475" s="79">
        <v>1122</v>
      </c>
    </row>
    <row r="476" spans="1:17" x14ac:dyDescent="0.35">
      <c r="A476" s="82">
        <v>5</v>
      </c>
      <c r="B476" s="79">
        <v>830</v>
      </c>
      <c r="O476" s="79" t="s">
        <v>60</v>
      </c>
      <c r="P476" s="79">
        <v>11</v>
      </c>
      <c r="Q476" s="79">
        <v>1122</v>
      </c>
    </row>
    <row r="477" spans="1:17" x14ac:dyDescent="0.35">
      <c r="A477" s="82">
        <v>5</v>
      </c>
      <c r="B477" s="79">
        <v>830</v>
      </c>
      <c r="O477" s="79" t="s">
        <v>60</v>
      </c>
      <c r="P477" s="79">
        <v>11</v>
      </c>
      <c r="Q477" s="79">
        <v>1122</v>
      </c>
    </row>
    <row r="478" spans="1:17" x14ac:dyDescent="0.35">
      <c r="A478" s="82">
        <v>5</v>
      </c>
      <c r="B478" s="79">
        <v>830</v>
      </c>
      <c r="O478" s="79" t="s">
        <v>60</v>
      </c>
      <c r="P478" s="79">
        <v>11</v>
      </c>
      <c r="Q478" s="79">
        <v>1122</v>
      </c>
    </row>
    <row r="479" spans="1:17" x14ac:dyDescent="0.35">
      <c r="A479" s="82">
        <v>5</v>
      </c>
      <c r="B479" s="79">
        <v>830</v>
      </c>
      <c r="O479" s="79" t="s">
        <v>60</v>
      </c>
      <c r="P479" s="79">
        <v>11</v>
      </c>
      <c r="Q479" s="79">
        <v>1122</v>
      </c>
    </row>
    <row r="480" spans="1:17" x14ac:dyDescent="0.35">
      <c r="A480" s="82">
        <v>5</v>
      </c>
      <c r="B480" s="79">
        <v>830</v>
      </c>
      <c r="O480" s="79" t="s">
        <v>60</v>
      </c>
      <c r="P480" s="79">
        <v>11</v>
      </c>
      <c r="Q480" s="79">
        <v>1122</v>
      </c>
    </row>
    <row r="481" spans="1:17" x14ac:dyDescent="0.35">
      <c r="A481" s="82">
        <v>5</v>
      </c>
      <c r="B481" s="79">
        <v>830</v>
      </c>
      <c r="O481" s="79" t="s">
        <v>60</v>
      </c>
      <c r="P481" s="79">
        <v>11</v>
      </c>
      <c r="Q481" s="79">
        <v>1122</v>
      </c>
    </row>
    <row r="482" spans="1:17" x14ac:dyDescent="0.35">
      <c r="A482" s="82">
        <v>5</v>
      </c>
      <c r="B482" s="79">
        <v>830</v>
      </c>
      <c r="O482" s="79" t="s">
        <v>60</v>
      </c>
      <c r="P482" s="79">
        <v>11</v>
      </c>
      <c r="Q482" s="79">
        <v>1122</v>
      </c>
    </row>
    <row r="483" spans="1:17" x14ac:dyDescent="0.35">
      <c r="A483" s="82">
        <v>5</v>
      </c>
      <c r="B483" s="79">
        <v>830</v>
      </c>
      <c r="O483" s="79" t="s">
        <v>60</v>
      </c>
      <c r="P483" s="79">
        <v>11</v>
      </c>
      <c r="Q483" s="79">
        <v>1122</v>
      </c>
    </row>
    <row r="484" spans="1:17" x14ac:dyDescent="0.35">
      <c r="A484" s="82">
        <v>5</v>
      </c>
      <c r="B484" s="79">
        <v>830</v>
      </c>
      <c r="O484" s="79" t="s">
        <v>60</v>
      </c>
      <c r="P484" s="79">
        <v>11</v>
      </c>
      <c r="Q484" s="79">
        <v>1122</v>
      </c>
    </row>
    <row r="485" spans="1:17" x14ac:dyDescent="0.35">
      <c r="A485" s="82">
        <v>5</v>
      </c>
      <c r="B485" s="79">
        <v>830</v>
      </c>
      <c r="O485" s="79" t="s">
        <v>60</v>
      </c>
      <c r="P485" s="79">
        <v>11</v>
      </c>
      <c r="Q485" s="79">
        <v>1122</v>
      </c>
    </row>
    <row r="486" spans="1:17" x14ac:dyDescent="0.35">
      <c r="A486" s="82">
        <v>5</v>
      </c>
      <c r="B486" s="79">
        <v>830</v>
      </c>
      <c r="O486" s="79" t="s">
        <v>60</v>
      </c>
      <c r="P486" s="79">
        <v>11</v>
      </c>
      <c r="Q486" s="79">
        <v>1122</v>
      </c>
    </row>
    <row r="487" spans="1:17" x14ac:dyDescent="0.35">
      <c r="A487" s="82">
        <v>5</v>
      </c>
      <c r="B487" s="79">
        <v>830</v>
      </c>
      <c r="O487" s="79" t="s">
        <v>60</v>
      </c>
      <c r="P487" s="79">
        <v>11</v>
      </c>
      <c r="Q487" s="79">
        <v>1122</v>
      </c>
    </row>
    <row r="488" spans="1:17" x14ac:dyDescent="0.35">
      <c r="A488" s="82">
        <v>5</v>
      </c>
      <c r="B488" s="79">
        <v>830</v>
      </c>
      <c r="O488" s="79" t="s">
        <v>60</v>
      </c>
      <c r="P488" s="79">
        <v>11</v>
      </c>
      <c r="Q488" s="79">
        <v>1122</v>
      </c>
    </row>
    <row r="489" spans="1:17" x14ac:dyDescent="0.35">
      <c r="A489" s="82">
        <v>5</v>
      </c>
      <c r="B489" s="79">
        <v>830</v>
      </c>
      <c r="O489" s="79" t="s">
        <v>60</v>
      </c>
      <c r="P489" s="79">
        <v>12</v>
      </c>
      <c r="Q489" s="79">
        <v>1164</v>
      </c>
    </row>
    <row r="490" spans="1:17" x14ac:dyDescent="0.35">
      <c r="A490" s="82">
        <v>5</v>
      </c>
      <c r="B490" s="79">
        <v>830</v>
      </c>
      <c r="O490" s="79" t="s">
        <v>60</v>
      </c>
      <c r="P490" s="79">
        <v>12</v>
      </c>
      <c r="Q490" s="79">
        <v>1164</v>
      </c>
    </row>
    <row r="491" spans="1:17" x14ac:dyDescent="0.35">
      <c r="A491" s="82">
        <v>5</v>
      </c>
      <c r="B491" s="79">
        <v>830</v>
      </c>
      <c r="O491" s="79" t="s">
        <v>60</v>
      </c>
      <c r="P491" s="79">
        <v>12</v>
      </c>
      <c r="Q491" s="79">
        <v>1164</v>
      </c>
    </row>
    <row r="492" spans="1:17" x14ac:dyDescent="0.35">
      <c r="A492" s="82">
        <v>5</v>
      </c>
      <c r="B492" s="79">
        <v>830</v>
      </c>
      <c r="O492" s="79" t="s">
        <v>60</v>
      </c>
      <c r="P492" s="79">
        <v>12</v>
      </c>
      <c r="Q492" s="79">
        <v>1164</v>
      </c>
    </row>
    <row r="493" spans="1:17" x14ac:dyDescent="0.35">
      <c r="A493" s="82">
        <v>5</v>
      </c>
      <c r="B493" s="79">
        <v>830</v>
      </c>
      <c r="O493" s="79" t="s">
        <v>60</v>
      </c>
      <c r="P493" s="79">
        <v>12</v>
      </c>
      <c r="Q493" s="79">
        <v>1164</v>
      </c>
    </row>
    <row r="494" spans="1:17" x14ac:dyDescent="0.35">
      <c r="A494" s="82">
        <v>5</v>
      </c>
      <c r="B494" s="79">
        <v>830</v>
      </c>
      <c r="O494" s="79" t="s">
        <v>60</v>
      </c>
      <c r="P494" s="79">
        <v>12</v>
      </c>
      <c r="Q494" s="79">
        <v>1164</v>
      </c>
    </row>
    <row r="495" spans="1:17" x14ac:dyDescent="0.35">
      <c r="A495" s="82">
        <v>5</v>
      </c>
      <c r="B495" s="79">
        <v>830</v>
      </c>
      <c r="O495" s="79" t="s">
        <v>60</v>
      </c>
      <c r="P495" s="79">
        <v>12</v>
      </c>
      <c r="Q495" s="79">
        <v>1164</v>
      </c>
    </row>
    <row r="496" spans="1:17" x14ac:dyDescent="0.35">
      <c r="A496" s="82">
        <v>5</v>
      </c>
      <c r="B496" s="79">
        <v>830</v>
      </c>
      <c r="O496" s="79" t="s">
        <v>60</v>
      </c>
      <c r="P496" s="79">
        <v>12</v>
      </c>
      <c r="Q496" s="79">
        <v>1164</v>
      </c>
    </row>
    <row r="497" spans="1:17" x14ac:dyDescent="0.35">
      <c r="A497" s="82">
        <v>5</v>
      </c>
      <c r="B497" s="79">
        <v>830</v>
      </c>
      <c r="O497" s="79" t="s">
        <v>60</v>
      </c>
      <c r="P497" s="79">
        <v>12</v>
      </c>
      <c r="Q497" s="79">
        <v>1164</v>
      </c>
    </row>
    <row r="498" spans="1:17" x14ac:dyDescent="0.35">
      <c r="A498" s="82">
        <v>5</v>
      </c>
      <c r="B498" s="79">
        <v>830</v>
      </c>
      <c r="O498" s="79" t="s">
        <v>60</v>
      </c>
      <c r="P498" s="79">
        <v>12</v>
      </c>
      <c r="Q498" s="79">
        <v>1164</v>
      </c>
    </row>
    <row r="499" spans="1:17" x14ac:dyDescent="0.35">
      <c r="A499" s="82">
        <v>5</v>
      </c>
      <c r="B499" s="79">
        <v>830</v>
      </c>
      <c r="O499" s="79" t="s">
        <v>60</v>
      </c>
      <c r="P499" s="79">
        <v>12</v>
      </c>
      <c r="Q499" s="79">
        <v>1164</v>
      </c>
    </row>
    <row r="500" spans="1:17" x14ac:dyDescent="0.35">
      <c r="A500" s="82">
        <v>5</v>
      </c>
      <c r="B500" s="79">
        <v>830</v>
      </c>
      <c r="O500" s="79" t="s">
        <v>60</v>
      </c>
      <c r="P500" s="79">
        <v>12</v>
      </c>
      <c r="Q500" s="79">
        <v>1164</v>
      </c>
    </row>
    <row r="501" spans="1:17" x14ac:dyDescent="0.35">
      <c r="A501" s="82">
        <v>5</v>
      </c>
      <c r="B501" s="79">
        <v>830</v>
      </c>
      <c r="O501" s="79" t="s">
        <v>60</v>
      </c>
      <c r="P501" s="79">
        <v>12</v>
      </c>
      <c r="Q501" s="79">
        <v>1164</v>
      </c>
    </row>
    <row r="502" spans="1:17" x14ac:dyDescent="0.35">
      <c r="A502" s="82">
        <v>5</v>
      </c>
      <c r="B502" s="79">
        <v>830</v>
      </c>
      <c r="O502" s="79" t="s">
        <v>60</v>
      </c>
      <c r="P502" s="79">
        <v>12</v>
      </c>
      <c r="Q502" s="79">
        <v>1164</v>
      </c>
    </row>
    <row r="503" spans="1:17" x14ac:dyDescent="0.35">
      <c r="A503" s="82">
        <v>5</v>
      </c>
      <c r="B503" s="79">
        <v>830</v>
      </c>
      <c r="O503" s="79" t="s">
        <v>60</v>
      </c>
      <c r="P503" s="79">
        <v>12</v>
      </c>
      <c r="Q503" s="79">
        <v>1164</v>
      </c>
    </row>
    <row r="504" spans="1:17" x14ac:dyDescent="0.35">
      <c r="A504" s="82">
        <v>5</v>
      </c>
      <c r="B504" s="79">
        <v>830</v>
      </c>
      <c r="O504" s="79" t="s">
        <v>60</v>
      </c>
      <c r="P504" s="79">
        <v>12</v>
      </c>
      <c r="Q504" s="79">
        <v>1164</v>
      </c>
    </row>
    <row r="505" spans="1:17" x14ac:dyDescent="0.35">
      <c r="A505" s="82">
        <v>5</v>
      </c>
      <c r="B505" s="79">
        <v>830</v>
      </c>
      <c r="O505" s="79" t="s">
        <v>60</v>
      </c>
      <c r="P505" s="79">
        <v>12</v>
      </c>
      <c r="Q505" s="79">
        <v>1164</v>
      </c>
    </row>
    <row r="506" spans="1:17" x14ac:dyDescent="0.35">
      <c r="A506" s="82">
        <v>5</v>
      </c>
      <c r="B506" s="79">
        <v>830</v>
      </c>
      <c r="O506" s="79" t="s">
        <v>60</v>
      </c>
      <c r="P506" s="79">
        <v>12</v>
      </c>
      <c r="Q506" s="79">
        <v>1164</v>
      </c>
    </row>
    <row r="507" spans="1:17" x14ac:dyDescent="0.35">
      <c r="A507" s="82" t="s">
        <v>72</v>
      </c>
      <c r="B507" s="79">
        <v>890</v>
      </c>
      <c r="O507" s="79" t="s">
        <v>60</v>
      </c>
      <c r="P507" s="79">
        <v>13</v>
      </c>
      <c r="Q507" s="79">
        <v>1205</v>
      </c>
    </row>
    <row r="508" spans="1:17" x14ac:dyDescent="0.35">
      <c r="A508" s="82" t="s">
        <v>72</v>
      </c>
      <c r="B508" s="79">
        <v>890</v>
      </c>
      <c r="O508" s="79" t="s">
        <v>60</v>
      </c>
      <c r="P508" s="79">
        <v>13</v>
      </c>
      <c r="Q508" s="79">
        <v>1205</v>
      </c>
    </row>
    <row r="509" spans="1:17" x14ac:dyDescent="0.35">
      <c r="A509" s="82" t="s">
        <v>72</v>
      </c>
      <c r="B509" s="79">
        <v>890</v>
      </c>
      <c r="O509" s="79" t="s">
        <v>60</v>
      </c>
      <c r="P509" s="79">
        <v>13</v>
      </c>
      <c r="Q509" s="79">
        <v>1205</v>
      </c>
    </row>
    <row r="510" spans="1:17" x14ac:dyDescent="0.35">
      <c r="A510" s="82" t="s">
        <v>72</v>
      </c>
      <c r="B510" s="79">
        <v>890</v>
      </c>
      <c r="O510" s="79" t="s">
        <v>60</v>
      </c>
      <c r="P510" s="79">
        <v>13</v>
      </c>
      <c r="Q510" s="79">
        <v>1205</v>
      </c>
    </row>
    <row r="511" spans="1:17" x14ac:dyDescent="0.35">
      <c r="A511" s="82" t="s">
        <v>72</v>
      </c>
      <c r="B511" s="79">
        <v>890</v>
      </c>
      <c r="O511" s="79" t="s">
        <v>60</v>
      </c>
      <c r="P511" s="79">
        <v>13</v>
      </c>
      <c r="Q511" s="79">
        <v>1205</v>
      </c>
    </row>
    <row r="512" spans="1:17" x14ac:dyDescent="0.35">
      <c r="A512" s="82" t="s">
        <v>72</v>
      </c>
      <c r="B512" s="79">
        <v>890</v>
      </c>
      <c r="O512" s="79" t="s">
        <v>60</v>
      </c>
      <c r="P512" s="79">
        <v>13</v>
      </c>
      <c r="Q512" s="79">
        <v>1205</v>
      </c>
    </row>
    <row r="513" spans="1:17" x14ac:dyDescent="0.35">
      <c r="A513" s="82" t="s">
        <v>72</v>
      </c>
      <c r="B513" s="79">
        <v>890</v>
      </c>
      <c r="O513" s="79" t="s">
        <v>60</v>
      </c>
      <c r="P513" s="79">
        <v>13</v>
      </c>
      <c r="Q513" s="79">
        <v>1205</v>
      </c>
    </row>
    <row r="514" spans="1:17" x14ac:dyDescent="0.35">
      <c r="A514" s="82" t="s">
        <v>72</v>
      </c>
      <c r="B514" s="79">
        <v>890</v>
      </c>
      <c r="O514" s="79" t="s">
        <v>60</v>
      </c>
      <c r="P514" s="79">
        <v>13</v>
      </c>
      <c r="Q514" s="79">
        <v>1205</v>
      </c>
    </row>
    <row r="515" spans="1:17" x14ac:dyDescent="0.35">
      <c r="A515" s="82" t="s">
        <v>72</v>
      </c>
      <c r="B515" s="79">
        <v>890</v>
      </c>
      <c r="O515" s="79" t="s">
        <v>60</v>
      </c>
      <c r="P515" s="79">
        <v>13</v>
      </c>
      <c r="Q515" s="79">
        <v>1205</v>
      </c>
    </row>
    <row r="516" spans="1:17" x14ac:dyDescent="0.35">
      <c r="A516" s="82" t="s">
        <v>72</v>
      </c>
      <c r="B516" s="79">
        <v>890</v>
      </c>
      <c r="O516" s="79" t="s">
        <v>60</v>
      </c>
      <c r="P516" s="79">
        <v>13</v>
      </c>
      <c r="Q516" s="79">
        <v>1205</v>
      </c>
    </row>
    <row r="517" spans="1:17" x14ac:dyDescent="0.35">
      <c r="A517" s="82" t="s">
        <v>72</v>
      </c>
      <c r="B517" s="79">
        <v>890</v>
      </c>
      <c r="O517" s="79" t="s">
        <v>60</v>
      </c>
      <c r="P517" s="79">
        <v>13</v>
      </c>
      <c r="Q517" s="79">
        <v>1205</v>
      </c>
    </row>
    <row r="518" spans="1:17" x14ac:dyDescent="0.35">
      <c r="A518" s="82" t="s">
        <v>72</v>
      </c>
      <c r="B518" s="79">
        <v>890</v>
      </c>
      <c r="O518" s="79" t="s">
        <v>60</v>
      </c>
      <c r="P518" s="79">
        <v>13</v>
      </c>
      <c r="Q518" s="79">
        <v>1205</v>
      </c>
    </row>
    <row r="519" spans="1:17" x14ac:dyDescent="0.35">
      <c r="A519" s="82" t="s">
        <v>73</v>
      </c>
      <c r="B519" s="79">
        <v>925</v>
      </c>
      <c r="O519" s="79" t="s">
        <v>60</v>
      </c>
      <c r="P519" s="79">
        <v>13</v>
      </c>
      <c r="Q519" s="79">
        <v>1205</v>
      </c>
    </row>
    <row r="520" spans="1:17" x14ac:dyDescent="0.35">
      <c r="A520" s="82" t="s">
        <v>73</v>
      </c>
      <c r="B520" s="79">
        <v>925</v>
      </c>
      <c r="O520" s="79" t="s">
        <v>60</v>
      </c>
      <c r="P520" s="79">
        <v>13</v>
      </c>
      <c r="Q520" s="79">
        <v>1205</v>
      </c>
    </row>
    <row r="521" spans="1:17" x14ac:dyDescent="0.35">
      <c r="A521" s="82" t="s">
        <v>73</v>
      </c>
      <c r="B521" s="79">
        <v>925</v>
      </c>
      <c r="O521" s="79" t="s">
        <v>60</v>
      </c>
      <c r="P521" s="79">
        <v>13</v>
      </c>
      <c r="Q521" s="79">
        <v>1205</v>
      </c>
    </row>
    <row r="522" spans="1:17" x14ac:dyDescent="0.35">
      <c r="A522" s="82" t="s">
        <v>73</v>
      </c>
      <c r="B522" s="79">
        <v>925</v>
      </c>
      <c r="O522" s="79" t="s">
        <v>60</v>
      </c>
      <c r="P522" s="79">
        <v>13</v>
      </c>
      <c r="Q522" s="79">
        <v>1205</v>
      </c>
    </row>
    <row r="523" spans="1:17" x14ac:dyDescent="0.35">
      <c r="A523" s="82" t="s">
        <v>73</v>
      </c>
      <c r="B523" s="79">
        <v>925</v>
      </c>
      <c r="O523" s="79" t="s">
        <v>60</v>
      </c>
      <c r="P523" s="79">
        <v>13</v>
      </c>
      <c r="Q523" s="79">
        <v>1205</v>
      </c>
    </row>
    <row r="524" spans="1:17" x14ac:dyDescent="0.35">
      <c r="A524" s="82" t="s">
        <v>73</v>
      </c>
      <c r="B524" s="79">
        <v>925</v>
      </c>
      <c r="O524" s="79" t="s">
        <v>60</v>
      </c>
      <c r="P524" s="79">
        <v>13</v>
      </c>
      <c r="Q524" s="79">
        <v>1205</v>
      </c>
    </row>
    <row r="525" spans="1:17" x14ac:dyDescent="0.35">
      <c r="A525" s="82" t="s">
        <v>73</v>
      </c>
      <c r="B525" s="79">
        <v>925</v>
      </c>
      <c r="O525" s="79" t="s">
        <v>60</v>
      </c>
      <c r="P525" s="79">
        <v>14</v>
      </c>
      <c r="Q525" s="79">
        <v>1239</v>
      </c>
    </row>
    <row r="526" spans="1:17" x14ac:dyDescent="0.35">
      <c r="A526" s="82" t="s">
        <v>73</v>
      </c>
      <c r="B526" s="79">
        <v>925</v>
      </c>
      <c r="O526" s="79" t="s">
        <v>60</v>
      </c>
      <c r="P526" s="79">
        <v>14</v>
      </c>
      <c r="Q526" s="79">
        <v>1239</v>
      </c>
    </row>
    <row r="527" spans="1:17" x14ac:dyDescent="0.35">
      <c r="A527" s="82" t="s">
        <v>73</v>
      </c>
      <c r="B527" s="79">
        <v>925</v>
      </c>
      <c r="O527" s="79" t="s">
        <v>60</v>
      </c>
      <c r="P527" s="79">
        <v>14</v>
      </c>
      <c r="Q527" s="79">
        <v>1239</v>
      </c>
    </row>
    <row r="528" spans="1:17" x14ac:dyDescent="0.35">
      <c r="A528" s="82" t="s">
        <v>73</v>
      </c>
      <c r="B528" s="79">
        <v>925</v>
      </c>
      <c r="O528" s="79" t="s">
        <v>60</v>
      </c>
      <c r="P528" s="79">
        <v>14</v>
      </c>
      <c r="Q528" s="79">
        <v>1239</v>
      </c>
    </row>
    <row r="529" spans="1:17" x14ac:dyDescent="0.35">
      <c r="A529" s="82" t="s">
        <v>73</v>
      </c>
      <c r="B529" s="79">
        <v>925</v>
      </c>
      <c r="O529" s="79" t="s">
        <v>60</v>
      </c>
      <c r="P529" s="79">
        <v>14</v>
      </c>
      <c r="Q529" s="79">
        <v>1239</v>
      </c>
    </row>
    <row r="530" spans="1:17" x14ac:dyDescent="0.35">
      <c r="A530" s="82" t="s">
        <v>73</v>
      </c>
      <c r="B530" s="79">
        <v>925</v>
      </c>
      <c r="O530" s="79" t="s">
        <v>60</v>
      </c>
      <c r="P530" s="79">
        <v>14</v>
      </c>
      <c r="Q530" s="79">
        <v>1239</v>
      </c>
    </row>
    <row r="531" spans="1:17" x14ac:dyDescent="0.35">
      <c r="A531" s="82" t="s">
        <v>74</v>
      </c>
      <c r="B531" s="79">
        <v>972</v>
      </c>
      <c r="O531" s="79" t="s">
        <v>60</v>
      </c>
      <c r="P531" s="79">
        <v>14</v>
      </c>
      <c r="Q531" s="79">
        <v>1239</v>
      </c>
    </row>
    <row r="532" spans="1:17" x14ac:dyDescent="0.35">
      <c r="A532" s="82" t="s">
        <v>74</v>
      </c>
      <c r="B532" s="79">
        <v>972</v>
      </c>
      <c r="O532" s="79" t="s">
        <v>60</v>
      </c>
      <c r="P532" s="79">
        <v>14</v>
      </c>
      <c r="Q532" s="79">
        <v>1239</v>
      </c>
    </row>
    <row r="533" spans="1:17" x14ac:dyDescent="0.35">
      <c r="A533" s="82" t="s">
        <v>74</v>
      </c>
      <c r="B533" s="79">
        <v>972</v>
      </c>
      <c r="O533" s="79" t="s">
        <v>60</v>
      </c>
      <c r="P533" s="79">
        <v>14</v>
      </c>
      <c r="Q533" s="79">
        <v>1239</v>
      </c>
    </row>
    <row r="534" spans="1:17" x14ac:dyDescent="0.35">
      <c r="A534" s="82" t="s">
        <v>74</v>
      </c>
      <c r="B534" s="79">
        <v>972</v>
      </c>
      <c r="O534" s="79" t="s">
        <v>60</v>
      </c>
      <c r="P534" s="79">
        <v>14</v>
      </c>
      <c r="Q534" s="79">
        <v>1239</v>
      </c>
    </row>
    <row r="535" spans="1:17" x14ac:dyDescent="0.35">
      <c r="A535" s="82" t="s">
        <v>74</v>
      </c>
      <c r="B535" s="79">
        <v>972</v>
      </c>
      <c r="O535" s="79" t="s">
        <v>60</v>
      </c>
      <c r="P535" s="79">
        <v>14</v>
      </c>
      <c r="Q535" s="79">
        <v>1239</v>
      </c>
    </row>
    <row r="536" spans="1:17" x14ac:dyDescent="0.35">
      <c r="A536" s="82" t="s">
        <v>74</v>
      </c>
      <c r="B536" s="79">
        <v>972</v>
      </c>
      <c r="O536" s="79" t="s">
        <v>60</v>
      </c>
      <c r="P536" s="79">
        <v>14</v>
      </c>
      <c r="Q536" s="79">
        <v>1239</v>
      </c>
    </row>
    <row r="537" spans="1:17" x14ac:dyDescent="0.35">
      <c r="A537" s="82" t="s">
        <v>74</v>
      </c>
      <c r="B537" s="79">
        <v>972</v>
      </c>
      <c r="O537" s="79" t="s">
        <v>60</v>
      </c>
      <c r="P537" s="79">
        <v>14</v>
      </c>
      <c r="Q537" s="79">
        <v>1239</v>
      </c>
    </row>
    <row r="538" spans="1:17" x14ac:dyDescent="0.35">
      <c r="A538" s="82" t="s">
        <v>74</v>
      </c>
      <c r="B538" s="79">
        <v>972</v>
      </c>
      <c r="O538" s="79" t="s">
        <v>60</v>
      </c>
      <c r="P538" s="79">
        <v>14</v>
      </c>
      <c r="Q538" s="79">
        <v>1239</v>
      </c>
    </row>
    <row r="539" spans="1:17" x14ac:dyDescent="0.35">
      <c r="A539" s="82" t="s">
        <v>74</v>
      </c>
      <c r="B539" s="79">
        <v>972</v>
      </c>
      <c r="O539" s="79" t="s">
        <v>60</v>
      </c>
      <c r="P539" s="79">
        <v>14</v>
      </c>
      <c r="Q539" s="79">
        <v>1239</v>
      </c>
    </row>
    <row r="540" spans="1:17" x14ac:dyDescent="0.35">
      <c r="A540" s="82" t="s">
        <v>74</v>
      </c>
      <c r="B540" s="79">
        <v>972</v>
      </c>
      <c r="O540" s="79" t="s">
        <v>60</v>
      </c>
      <c r="P540" s="79">
        <v>14</v>
      </c>
      <c r="Q540" s="79">
        <v>1239</v>
      </c>
    </row>
    <row r="541" spans="1:17" x14ac:dyDescent="0.35">
      <c r="A541" s="82" t="s">
        <v>74</v>
      </c>
      <c r="B541" s="79">
        <v>972</v>
      </c>
      <c r="O541" s="79" t="s">
        <v>60</v>
      </c>
      <c r="P541" s="79">
        <v>14</v>
      </c>
      <c r="Q541" s="79">
        <v>1239</v>
      </c>
    </row>
    <row r="542" spans="1:17" x14ac:dyDescent="0.35">
      <c r="A542" s="82" t="s">
        <v>74</v>
      </c>
      <c r="B542" s="79">
        <v>972</v>
      </c>
      <c r="O542" s="79" t="s">
        <v>60</v>
      </c>
      <c r="P542" s="79">
        <v>14</v>
      </c>
      <c r="Q542" s="79">
        <v>1239</v>
      </c>
    </row>
    <row r="543" spans="1:17" x14ac:dyDescent="0.35">
      <c r="A543" s="82" t="s">
        <v>75</v>
      </c>
      <c r="B543" s="79">
        <v>1013</v>
      </c>
      <c r="O543" s="79" t="s">
        <v>60</v>
      </c>
      <c r="P543" s="79">
        <v>15</v>
      </c>
      <c r="Q543" s="79">
        <v>1266</v>
      </c>
    </row>
    <row r="544" spans="1:17" x14ac:dyDescent="0.35">
      <c r="A544" s="82" t="s">
        <v>75</v>
      </c>
      <c r="B544" s="79">
        <v>1013</v>
      </c>
      <c r="O544" s="79" t="s">
        <v>60</v>
      </c>
      <c r="P544" s="79">
        <v>15</v>
      </c>
      <c r="Q544" s="79">
        <v>1266</v>
      </c>
    </row>
    <row r="545" spans="1:17" x14ac:dyDescent="0.35">
      <c r="A545" s="82" t="s">
        <v>75</v>
      </c>
      <c r="B545" s="79">
        <v>1013</v>
      </c>
      <c r="O545" s="79" t="s">
        <v>60</v>
      </c>
      <c r="P545" s="79">
        <v>15</v>
      </c>
      <c r="Q545" s="79">
        <v>1266</v>
      </c>
    </row>
    <row r="546" spans="1:17" x14ac:dyDescent="0.35">
      <c r="A546" s="82" t="s">
        <v>75</v>
      </c>
      <c r="B546" s="79">
        <v>1013</v>
      </c>
      <c r="O546" s="79" t="s">
        <v>60</v>
      </c>
      <c r="P546" s="79">
        <v>15</v>
      </c>
      <c r="Q546" s="79">
        <v>1266</v>
      </c>
    </row>
    <row r="547" spans="1:17" x14ac:dyDescent="0.35">
      <c r="A547" s="82" t="s">
        <v>75</v>
      </c>
      <c r="B547" s="79">
        <v>1013</v>
      </c>
      <c r="O547" s="79" t="s">
        <v>60</v>
      </c>
      <c r="P547" s="79">
        <v>15</v>
      </c>
      <c r="Q547" s="79">
        <v>1266</v>
      </c>
    </row>
    <row r="548" spans="1:17" x14ac:dyDescent="0.35">
      <c r="A548" s="82" t="s">
        <v>75</v>
      </c>
      <c r="B548" s="79">
        <v>1013</v>
      </c>
      <c r="O548" s="79" t="s">
        <v>60</v>
      </c>
      <c r="P548" s="79">
        <v>15</v>
      </c>
      <c r="Q548" s="79">
        <v>1266</v>
      </c>
    </row>
    <row r="549" spans="1:17" x14ac:dyDescent="0.35">
      <c r="A549" s="82" t="s">
        <v>75</v>
      </c>
      <c r="B549" s="79">
        <v>1013</v>
      </c>
      <c r="O549" s="79" t="s">
        <v>60</v>
      </c>
      <c r="P549" s="79">
        <v>15</v>
      </c>
      <c r="Q549" s="79">
        <v>1266</v>
      </c>
    </row>
    <row r="550" spans="1:17" x14ac:dyDescent="0.35">
      <c r="A550" s="82" t="s">
        <v>75</v>
      </c>
      <c r="B550" s="79">
        <v>1013</v>
      </c>
      <c r="O550" s="79" t="s">
        <v>60</v>
      </c>
      <c r="P550" s="79">
        <v>15</v>
      </c>
      <c r="Q550" s="79">
        <v>1266</v>
      </c>
    </row>
    <row r="551" spans="1:17" x14ac:dyDescent="0.35">
      <c r="A551" s="82" t="s">
        <v>75</v>
      </c>
      <c r="B551" s="79">
        <v>1013</v>
      </c>
      <c r="O551" s="79" t="s">
        <v>60</v>
      </c>
      <c r="P551" s="79">
        <v>15</v>
      </c>
      <c r="Q551" s="79">
        <v>1266</v>
      </c>
    </row>
    <row r="552" spans="1:17" x14ac:dyDescent="0.35">
      <c r="A552" s="82" t="s">
        <v>75</v>
      </c>
      <c r="B552" s="79">
        <v>1013</v>
      </c>
      <c r="O552" s="79" t="s">
        <v>60</v>
      </c>
      <c r="P552" s="79">
        <v>15</v>
      </c>
      <c r="Q552" s="79">
        <v>1266</v>
      </c>
    </row>
    <row r="553" spans="1:17" x14ac:dyDescent="0.35">
      <c r="A553" s="82" t="s">
        <v>75</v>
      </c>
      <c r="B553" s="79">
        <v>1013</v>
      </c>
      <c r="O553" s="79" t="s">
        <v>60</v>
      </c>
      <c r="P553" s="79">
        <v>15</v>
      </c>
      <c r="Q553" s="79">
        <v>1266</v>
      </c>
    </row>
    <row r="554" spans="1:17" x14ac:dyDescent="0.35">
      <c r="A554" s="82" t="s">
        <v>75</v>
      </c>
      <c r="B554" s="79">
        <v>1013</v>
      </c>
      <c r="O554" s="79" t="s">
        <v>60</v>
      </c>
      <c r="P554" s="79">
        <v>15</v>
      </c>
      <c r="Q554" s="79">
        <v>1266</v>
      </c>
    </row>
    <row r="555" spans="1:17" x14ac:dyDescent="0.35">
      <c r="A555" s="82" t="s">
        <v>76</v>
      </c>
      <c r="B555" s="79">
        <v>1067</v>
      </c>
      <c r="O555" s="79" t="s">
        <v>60</v>
      </c>
      <c r="P555" s="79">
        <v>15</v>
      </c>
      <c r="Q555" s="79">
        <v>1266</v>
      </c>
    </row>
    <row r="556" spans="1:17" x14ac:dyDescent="0.35">
      <c r="A556" s="82" t="s">
        <v>76</v>
      </c>
      <c r="B556" s="79">
        <v>1067</v>
      </c>
      <c r="O556" s="79" t="s">
        <v>60</v>
      </c>
      <c r="P556" s="79">
        <v>15</v>
      </c>
      <c r="Q556" s="79">
        <v>1266</v>
      </c>
    </row>
    <row r="557" spans="1:17" x14ac:dyDescent="0.35">
      <c r="A557" s="82" t="s">
        <v>76</v>
      </c>
      <c r="B557" s="79">
        <v>1067</v>
      </c>
      <c r="O557" s="79" t="s">
        <v>60</v>
      </c>
      <c r="P557" s="79">
        <v>15</v>
      </c>
      <c r="Q557" s="79">
        <v>1266</v>
      </c>
    </row>
    <row r="558" spans="1:17" x14ac:dyDescent="0.35">
      <c r="A558" s="82" t="s">
        <v>76</v>
      </c>
      <c r="B558" s="79">
        <v>1067</v>
      </c>
      <c r="O558" s="79" t="s">
        <v>60</v>
      </c>
      <c r="P558" s="79">
        <v>15</v>
      </c>
      <c r="Q558" s="79">
        <v>1266</v>
      </c>
    </row>
    <row r="559" spans="1:17" x14ac:dyDescent="0.35">
      <c r="A559" s="82" t="s">
        <v>76</v>
      </c>
      <c r="B559" s="79">
        <v>1067</v>
      </c>
      <c r="O559" s="79" t="s">
        <v>60</v>
      </c>
      <c r="P559" s="79">
        <v>15</v>
      </c>
      <c r="Q559" s="79">
        <v>1266</v>
      </c>
    </row>
    <row r="560" spans="1:17" x14ac:dyDescent="0.35">
      <c r="A560" s="82" t="s">
        <v>76</v>
      </c>
      <c r="B560" s="79">
        <v>1067</v>
      </c>
      <c r="O560" s="79" t="s">
        <v>60</v>
      </c>
      <c r="P560" s="79">
        <v>15</v>
      </c>
      <c r="Q560" s="79">
        <v>1266</v>
      </c>
    </row>
    <row r="561" spans="1:17" x14ac:dyDescent="0.35">
      <c r="A561" s="82" t="s">
        <v>76</v>
      </c>
      <c r="B561" s="79">
        <v>1067</v>
      </c>
      <c r="O561" s="79" t="s">
        <v>60</v>
      </c>
      <c r="P561" s="79">
        <v>16</v>
      </c>
      <c r="Q561" s="79">
        <v>1288</v>
      </c>
    </row>
    <row r="562" spans="1:17" x14ac:dyDescent="0.35">
      <c r="A562" s="82" t="s">
        <v>76</v>
      </c>
      <c r="B562" s="79">
        <v>1067</v>
      </c>
      <c r="O562" s="79" t="s">
        <v>60</v>
      </c>
      <c r="P562" s="79">
        <v>16</v>
      </c>
      <c r="Q562" s="79">
        <v>1288</v>
      </c>
    </row>
    <row r="563" spans="1:17" x14ac:dyDescent="0.35">
      <c r="A563" s="82" t="s">
        <v>76</v>
      </c>
      <c r="B563" s="79">
        <v>1067</v>
      </c>
      <c r="O563" s="79" t="s">
        <v>60</v>
      </c>
      <c r="P563" s="79">
        <v>16</v>
      </c>
      <c r="Q563" s="79">
        <v>1288</v>
      </c>
    </row>
    <row r="564" spans="1:17" x14ac:dyDescent="0.35">
      <c r="A564" s="82" t="s">
        <v>76</v>
      </c>
      <c r="B564" s="79">
        <v>1067</v>
      </c>
      <c r="O564" s="79" t="s">
        <v>60</v>
      </c>
      <c r="P564" s="79">
        <v>16</v>
      </c>
      <c r="Q564" s="79">
        <v>1288</v>
      </c>
    </row>
    <row r="565" spans="1:17" x14ac:dyDescent="0.35">
      <c r="A565" s="82" t="s">
        <v>76</v>
      </c>
      <c r="B565" s="79">
        <v>1067</v>
      </c>
      <c r="O565" s="79" t="s">
        <v>60</v>
      </c>
      <c r="P565" s="79">
        <v>16</v>
      </c>
      <c r="Q565" s="79">
        <v>1288</v>
      </c>
    </row>
    <row r="566" spans="1:17" x14ac:dyDescent="0.35">
      <c r="A566" s="82" t="s">
        <v>76</v>
      </c>
      <c r="B566" s="79">
        <v>1067</v>
      </c>
      <c r="O566" s="79" t="s">
        <v>60</v>
      </c>
      <c r="P566" s="79">
        <v>16</v>
      </c>
      <c r="Q566" s="79">
        <v>1288</v>
      </c>
    </row>
    <row r="567" spans="1:17" x14ac:dyDescent="0.35">
      <c r="A567" s="82" t="s">
        <v>76</v>
      </c>
      <c r="B567" s="79">
        <v>1067</v>
      </c>
      <c r="O567" s="79" t="s">
        <v>60</v>
      </c>
      <c r="P567" s="79">
        <v>16</v>
      </c>
      <c r="Q567" s="79">
        <v>1288</v>
      </c>
    </row>
    <row r="568" spans="1:17" x14ac:dyDescent="0.35">
      <c r="A568" s="82" t="s">
        <v>76</v>
      </c>
      <c r="B568" s="79">
        <v>1067</v>
      </c>
      <c r="O568" s="79" t="s">
        <v>60</v>
      </c>
      <c r="P568" s="79">
        <v>16</v>
      </c>
      <c r="Q568" s="79">
        <v>1288</v>
      </c>
    </row>
    <row r="569" spans="1:17" x14ac:dyDescent="0.35">
      <c r="A569" s="82" t="s">
        <v>76</v>
      </c>
      <c r="B569" s="79">
        <v>1067</v>
      </c>
      <c r="O569" s="79" t="s">
        <v>60</v>
      </c>
      <c r="P569" s="79">
        <v>16</v>
      </c>
      <c r="Q569" s="79">
        <v>1288</v>
      </c>
    </row>
    <row r="570" spans="1:17" x14ac:dyDescent="0.35">
      <c r="A570" s="82" t="s">
        <v>76</v>
      </c>
      <c r="B570" s="79">
        <v>1067</v>
      </c>
      <c r="O570" s="79" t="s">
        <v>60</v>
      </c>
      <c r="P570" s="79">
        <v>16</v>
      </c>
      <c r="Q570" s="79">
        <v>1288</v>
      </c>
    </row>
    <row r="571" spans="1:17" x14ac:dyDescent="0.35">
      <c r="A571" s="82" t="s">
        <v>76</v>
      </c>
      <c r="B571" s="79">
        <v>1067</v>
      </c>
      <c r="O571" s="79" t="s">
        <v>60</v>
      </c>
      <c r="P571" s="79">
        <v>16</v>
      </c>
      <c r="Q571" s="79">
        <v>1288</v>
      </c>
    </row>
    <row r="572" spans="1:17" x14ac:dyDescent="0.35">
      <c r="A572" s="82" t="s">
        <v>76</v>
      </c>
      <c r="B572" s="79">
        <v>1067</v>
      </c>
      <c r="O572" s="79" t="s">
        <v>60</v>
      </c>
      <c r="P572" s="79">
        <v>16</v>
      </c>
      <c r="Q572" s="79">
        <v>1288</v>
      </c>
    </row>
    <row r="573" spans="1:17" x14ac:dyDescent="0.35">
      <c r="A573" s="82" t="s">
        <v>76</v>
      </c>
      <c r="B573" s="79">
        <v>1067</v>
      </c>
      <c r="O573" s="79" t="s">
        <v>60</v>
      </c>
      <c r="P573" s="79">
        <v>16</v>
      </c>
      <c r="Q573" s="79">
        <v>1288</v>
      </c>
    </row>
    <row r="574" spans="1:17" x14ac:dyDescent="0.35">
      <c r="A574" s="82" t="s">
        <v>76</v>
      </c>
      <c r="B574" s="79">
        <v>1067</v>
      </c>
      <c r="O574" s="79" t="s">
        <v>60</v>
      </c>
      <c r="P574" s="79">
        <v>16</v>
      </c>
      <c r="Q574" s="79">
        <v>1288</v>
      </c>
    </row>
    <row r="575" spans="1:17" x14ac:dyDescent="0.35">
      <c r="A575" s="82" t="s">
        <v>76</v>
      </c>
      <c r="B575" s="79">
        <v>1067</v>
      </c>
      <c r="O575" s="79" t="s">
        <v>60</v>
      </c>
      <c r="P575" s="79">
        <v>16</v>
      </c>
      <c r="Q575" s="79">
        <v>1288</v>
      </c>
    </row>
    <row r="576" spans="1:17" x14ac:dyDescent="0.35">
      <c r="A576" s="82" t="s">
        <v>76</v>
      </c>
      <c r="B576" s="79">
        <v>1067</v>
      </c>
      <c r="O576" s="79" t="s">
        <v>60</v>
      </c>
      <c r="P576" s="79">
        <v>16</v>
      </c>
      <c r="Q576" s="79">
        <v>1288</v>
      </c>
    </row>
    <row r="577" spans="1:17" x14ac:dyDescent="0.35">
      <c r="A577" s="82" t="s">
        <v>76</v>
      </c>
      <c r="B577" s="79">
        <v>1067</v>
      </c>
      <c r="O577" s="79" t="s">
        <v>60</v>
      </c>
      <c r="P577" s="79">
        <v>16</v>
      </c>
      <c r="Q577" s="79">
        <v>1288</v>
      </c>
    </row>
    <row r="578" spans="1:17" x14ac:dyDescent="0.35">
      <c r="A578" s="82" t="s">
        <v>76</v>
      </c>
      <c r="B578" s="79">
        <v>1067</v>
      </c>
      <c r="O578" s="79" t="s">
        <v>60</v>
      </c>
      <c r="P578" s="79">
        <v>16</v>
      </c>
      <c r="Q578" s="79">
        <v>1288</v>
      </c>
    </row>
    <row r="579" spans="1:17" x14ac:dyDescent="0.35">
      <c r="A579" s="82" t="s">
        <v>76</v>
      </c>
      <c r="B579" s="79">
        <v>1067</v>
      </c>
      <c r="O579" s="79" t="s">
        <v>60</v>
      </c>
      <c r="P579" s="79">
        <v>17</v>
      </c>
      <c r="Q579" s="79">
        <v>1303</v>
      </c>
    </row>
    <row r="580" spans="1:17" x14ac:dyDescent="0.35">
      <c r="A580" s="82" t="s">
        <v>76</v>
      </c>
      <c r="B580" s="79">
        <v>1067</v>
      </c>
      <c r="O580" s="79" t="s">
        <v>60</v>
      </c>
      <c r="P580" s="79">
        <v>17</v>
      </c>
      <c r="Q580" s="79">
        <v>1303</v>
      </c>
    </row>
    <row r="581" spans="1:17" x14ac:dyDescent="0.35">
      <c r="A581" s="82" t="s">
        <v>76</v>
      </c>
      <c r="B581" s="79">
        <v>1067</v>
      </c>
      <c r="O581" s="79" t="s">
        <v>60</v>
      </c>
      <c r="P581" s="79">
        <v>17</v>
      </c>
      <c r="Q581" s="79">
        <v>1303</v>
      </c>
    </row>
    <row r="582" spans="1:17" x14ac:dyDescent="0.35">
      <c r="A582" s="82" t="s">
        <v>76</v>
      </c>
      <c r="B582" s="79">
        <v>1067</v>
      </c>
      <c r="O582" s="79" t="s">
        <v>60</v>
      </c>
      <c r="P582" s="79">
        <v>17</v>
      </c>
      <c r="Q582" s="79">
        <v>1303</v>
      </c>
    </row>
    <row r="583" spans="1:17" x14ac:dyDescent="0.35">
      <c r="A583" s="82" t="s">
        <v>76</v>
      </c>
      <c r="B583" s="79">
        <v>1067</v>
      </c>
      <c r="O583" s="79" t="s">
        <v>60</v>
      </c>
      <c r="P583" s="79">
        <v>17</v>
      </c>
      <c r="Q583" s="79">
        <v>1303</v>
      </c>
    </row>
    <row r="584" spans="1:17" x14ac:dyDescent="0.35">
      <c r="A584" s="82" t="s">
        <v>76</v>
      </c>
      <c r="B584" s="79">
        <v>1067</v>
      </c>
      <c r="O584" s="79" t="s">
        <v>60</v>
      </c>
      <c r="P584" s="79">
        <v>17</v>
      </c>
      <c r="Q584" s="79">
        <v>1303</v>
      </c>
    </row>
    <row r="585" spans="1:17" x14ac:dyDescent="0.35">
      <c r="A585" s="82" t="s">
        <v>76</v>
      </c>
      <c r="B585" s="79">
        <v>1067</v>
      </c>
      <c r="O585" s="79" t="s">
        <v>60</v>
      </c>
      <c r="P585" s="79">
        <v>17</v>
      </c>
      <c r="Q585" s="79">
        <v>1303</v>
      </c>
    </row>
    <row r="586" spans="1:17" x14ac:dyDescent="0.35">
      <c r="A586" s="82" t="s">
        <v>76</v>
      </c>
      <c r="B586" s="79">
        <v>1067</v>
      </c>
      <c r="O586" s="79" t="s">
        <v>60</v>
      </c>
      <c r="P586" s="79">
        <v>17</v>
      </c>
      <c r="Q586" s="79">
        <v>1303</v>
      </c>
    </row>
    <row r="587" spans="1:17" x14ac:dyDescent="0.35">
      <c r="A587" s="82" t="s">
        <v>76</v>
      </c>
      <c r="B587" s="79">
        <v>1067</v>
      </c>
      <c r="O587" s="79" t="s">
        <v>60</v>
      </c>
      <c r="P587" s="79">
        <v>17</v>
      </c>
      <c r="Q587" s="79">
        <v>1303</v>
      </c>
    </row>
    <row r="588" spans="1:17" x14ac:dyDescent="0.35">
      <c r="A588" s="82" t="s">
        <v>76</v>
      </c>
      <c r="B588" s="79">
        <v>1067</v>
      </c>
      <c r="O588" s="79" t="s">
        <v>60</v>
      </c>
      <c r="P588" s="79">
        <v>17</v>
      </c>
      <c r="Q588" s="79">
        <v>1303</v>
      </c>
    </row>
    <row r="589" spans="1:17" x14ac:dyDescent="0.35">
      <c r="A589" s="82" t="s">
        <v>76</v>
      </c>
      <c r="B589" s="79">
        <v>1067</v>
      </c>
      <c r="O589" s="79" t="s">
        <v>60</v>
      </c>
      <c r="P589" s="79">
        <v>17</v>
      </c>
      <c r="Q589" s="79">
        <v>1303</v>
      </c>
    </row>
    <row r="590" spans="1:17" x14ac:dyDescent="0.35">
      <c r="A590" s="82" t="s">
        <v>76</v>
      </c>
      <c r="B590" s="79">
        <v>1067</v>
      </c>
      <c r="O590" s="79" t="s">
        <v>60</v>
      </c>
      <c r="P590" s="79">
        <v>17</v>
      </c>
      <c r="Q590" s="79">
        <v>1303</v>
      </c>
    </row>
    <row r="591" spans="1:17" x14ac:dyDescent="0.35">
      <c r="A591" s="82" t="s">
        <v>76</v>
      </c>
      <c r="B591" s="79">
        <v>1067</v>
      </c>
      <c r="O591" s="79" t="s">
        <v>60</v>
      </c>
      <c r="P591" s="79">
        <v>17</v>
      </c>
      <c r="Q591" s="79">
        <v>1303</v>
      </c>
    </row>
    <row r="592" spans="1:17" x14ac:dyDescent="0.35">
      <c r="A592" s="82" t="s">
        <v>76</v>
      </c>
      <c r="B592" s="79">
        <v>1067</v>
      </c>
      <c r="O592" s="79" t="s">
        <v>60</v>
      </c>
      <c r="P592" s="79">
        <v>17</v>
      </c>
      <c r="Q592" s="79">
        <v>1303</v>
      </c>
    </row>
    <row r="593" spans="1:17" x14ac:dyDescent="0.35">
      <c r="A593" s="82" t="s">
        <v>76</v>
      </c>
      <c r="B593" s="79">
        <v>1067</v>
      </c>
      <c r="O593" s="79" t="s">
        <v>60</v>
      </c>
      <c r="P593" s="79">
        <v>17</v>
      </c>
      <c r="Q593" s="79">
        <v>1303</v>
      </c>
    </row>
    <row r="594" spans="1:17" x14ac:dyDescent="0.35">
      <c r="A594" s="82" t="s">
        <v>76</v>
      </c>
      <c r="B594" s="79">
        <v>1067</v>
      </c>
      <c r="O594" s="79" t="s">
        <v>60</v>
      </c>
      <c r="P594" s="79">
        <v>17</v>
      </c>
      <c r="Q594" s="79">
        <v>1303</v>
      </c>
    </row>
    <row r="595" spans="1:17" x14ac:dyDescent="0.35">
      <c r="A595" s="82" t="s">
        <v>76</v>
      </c>
      <c r="B595" s="79">
        <v>1067</v>
      </c>
      <c r="O595" s="79" t="s">
        <v>60</v>
      </c>
      <c r="P595" s="79">
        <v>17</v>
      </c>
      <c r="Q595" s="79">
        <v>1303</v>
      </c>
    </row>
    <row r="596" spans="1:17" x14ac:dyDescent="0.35">
      <c r="A596" s="82" t="s">
        <v>76</v>
      </c>
      <c r="B596" s="79">
        <v>1067</v>
      </c>
      <c r="O596" s="79" t="s">
        <v>60</v>
      </c>
      <c r="P596" s="79">
        <v>17</v>
      </c>
      <c r="Q596" s="79">
        <v>1303</v>
      </c>
    </row>
    <row r="597" spans="1:17" x14ac:dyDescent="0.35">
      <c r="A597" s="82" t="s">
        <v>76</v>
      </c>
      <c r="B597" s="79">
        <v>1067</v>
      </c>
      <c r="O597" s="79" t="s">
        <v>60</v>
      </c>
      <c r="P597" s="79">
        <v>18</v>
      </c>
      <c r="Q597" s="79">
        <v>1313</v>
      </c>
    </row>
    <row r="598" spans="1:17" x14ac:dyDescent="0.35">
      <c r="A598" s="82" t="s">
        <v>76</v>
      </c>
      <c r="B598" s="79">
        <v>1067</v>
      </c>
      <c r="O598" s="79" t="s">
        <v>60</v>
      </c>
      <c r="P598" s="79">
        <v>18</v>
      </c>
      <c r="Q598" s="79">
        <v>1313</v>
      </c>
    </row>
    <row r="599" spans="1:17" x14ac:dyDescent="0.35">
      <c r="A599" s="82" t="s">
        <v>76</v>
      </c>
      <c r="B599" s="79">
        <v>1067</v>
      </c>
      <c r="O599" s="79" t="s">
        <v>60</v>
      </c>
      <c r="P599" s="79">
        <v>18</v>
      </c>
      <c r="Q599" s="79">
        <v>1313</v>
      </c>
    </row>
    <row r="600" spans="1:17" x14ac:dyDescent="0.35">
      <c r="A600" s="82" t="s">
        <v>76</v>
      </c>
      <c r="B600" s="79">
        <v>1067</v>
      </c>
      <c r="O600" s="79" t="s">
        <v>60</v>
      </c>
      <c r="P600" s="79">
        <v>18</v>
      </c>
      <c r="Q600" s="79">
        <v>1313</v>
      </c>
    </row>
    <row r="601" spans="1:17" x14ac:dyDescent="0.35">
      <c r="A601" s="82" t="s">
        <v>76</v>
      </c>
      <c r="B601" s="79">
        <v>1067</v>
      </c>
      <c r="O601" s="79" t="s">
        <v>60</v>
      </c>
      <c r="P601" s="79">
        <v>18</v>
      </c>
      <c r="Q601" s="79">
        <v>1313</v>
      </c>
    </row>
    <row r="602" spans="1:17" x14ac:dyDescent="0.35">
      <c r="A602" s="82" t="s">
        <v>76</v>
      </c>
      <c r="B602" s="79">
        <v>1067</v>
      </c>
      <c r="O602" s="79" t="s">
        <v>60</v>
      </c>
      <c r="P602" s="79">
        <v>18</v>
      </c>
      <c r="Q602" s="79">
        <v>1313</v>
      </c>
    </row>
    <row r="603" spans="1:17" x14ac:dyDescent="0.35">
      <c r="A603" s="82" t="s">
        <v>77</v>
      </c>
      <c r="B603" s="79">
        <v>1095</v>
      </c>
      <c r="O603" s="79" t="s">
        <v>60</v>
      </c>
      <c r="P603" s="79">
        <v>18</v>
      </c>
      <c r="Q603" s="79">
        <v>1313</v>
      </c>
    </row>
    <row r="604" spans="1:17" x14ac:dyDescent="0.35">
      <c r="A604" s="82" t="s">
        <v>77</v>
      </c>
      <c r="B604" s="79">
        <v>1095</v>
      </c>
      <c r="O604" s="79" t="s">
        <v>60</v>
      </c>
      <c r="P604" s="79">
        <v>18</v>
      </c>
      <c r="Q604" s="79">
        <v>1313</v>
      </c>
    </row>
    <row r="605" spans="1:17" x14ac:dyDescent="0.35">
      <c r="A605" s="82" t="s">
        <v>77</v>
      </c>
      <c r="B605" s="79">
        <v>1095</v>
      </c>
      <c r="O605" s="79" t="s">
        <v>60</v>
      </c>
      <c r="P605" s="79">
        <v>18</v>
      </c>
      <c r="Q605" s="79">
        <v>1313</v>
      </c>
    </row>
    <row r="606" spans="1:17" x14ac:dyDescent="0.35">
      <c r="A606" s="82" t="s">
        <v>77</v>
      </c>
      <c r="B606" s="79">
        <v>1095</v>
      </c>
      <c r="O606" s="79" t="s">
        <v>60</v>
      </c>
      <c r="P606" s="79">
        <v>18</v>
      </c>
      <c r="Q606" s="79">
        <v>1313</v>
      </c>
    </row>
    <row r="607" spans="1:17" x14ac:dyDescent="0.35">
      <c r="A607" s="82" t="s">
        <v>77</v>
      </c>
      <c r="B607" s="79">
        <v>1095</v>
      </c>
      <c r="O607" s="79" t="s">
        <v>60</v>
      </c>
      <c r="P607" s="79">
        <v>18</v>
      </c>
      <c r="Q607" s="79">
        <v>1313</v>
      </c>
    </row>
    <row r="608" spans="1:17" x14ac:dyDescent="0.35">
      <c r="A608" s="82" t="s">
        <v>77</v>
      </c>
      <c r="B608" s="79">
        <v>1095</v>
      </c>
      <c r="O608" s="79" t="s">
        <v>60</v>
      </c>
      <c r="P608" s="79">
        <v>18</v>
      </c>
      <c r="Q608" s="79">
        <v>1313</v>
      </c>
    </row>
    <row r="609" spans="1:17" x14ac:dyDescent="0.35">
      <c r="A609" s="82" t="s">
        <v>77</v>
      </c>
      <c r="B609" s="79">
        <v>1095</v>
      </c>
      <c r="O609" s="79" t="s">
        <v>60</v>
      </c>
      <c r="P609" s="79">
        <v>18</v>
      </c>
      <c r="Q609" s="79">
        <v>1313</v>
      </c>
    </row>
    <row r="610" spans="1:17" x14ac:dyDescent="0.35">
      <c r="A610" s="82" t="s">
        <v>77</v>
      </c>
      <c r="B610" s="79">
        <v>1095</v>
      </c>
      <c r="O610" s="79" t="s">
        <v>60</v>
      </c>
      <c r="P610" s="79">
        <v>18</v>
      </c>
      <c r="Q610" s="79">
        <v>1313</v>
      </c>
    </row>
    <row r="611" spans="1:17" x14ac:dyDescent="0.35">
      <c r="A611" s="82" t="s">
        <v>77</v>
      </c>
      <c r="B611" s="79">
        <v>1095</v>
      </c>
      <c r="O611" s="79" t="s">
        <v>60</v>
      </c>
      <c r="P611" s="79">
        <v>18</v>
      </c>
      <c r="Q611" s="79">
        <v>1313</v>
      </c>
    </row>
    <row r="612" spans="1:17" x14ac:dyDescent="0.35">
      <c r="A612" s="82" t="s">
        <v>77</v>
      </c>
      <c r="B612" s="79">
        <v>1095</v>
      </c>
      <c r="O612" s="79" t="s">
        <v>60</v>
      </c>
      <c r="P612" s="79">
        <v>18</v>
      </c>
      <c r="Q612" s="79">
        <v>1313</v>
      </c>
    </row>
    <row r="613" spans="1:17" x14ac:dyDescent="0.35">
      <c r="A613" s="82" t="s">
        <v>77</v>
      </c>
      <c r="B613" s="79">
        <v>1095</v>
      </c>
      <c r="O613" s="79" t="s">
        <v>60</v>
      </c>
      <c r="P613" s="79">
        <v>18</v>
      </c>
      <c r="Q613" s="79">
        <v>1313</v>
      </c>
    </row>
    <row r="614" spans="1:17" x14ac:dyDescent="0.35">
      <c r="A614" s="82" t="s">
        <v>77</v>
      </c>
      <c r="B614" s="79">
        <v>1095</v>
      </c>
      <c r="O614" s="79" t="s">
        <v>60</v>
      </c>
      <c r="P614" s="79">
        <v>18</v>
      </c>
      <c r="Q614" s="79">
        <v>1313</v>
      </c>
    </row>
    <row r="615" spans="1:17" x14ac:dyDescent="0.35">
      <c r="A615" s="82" t="s">
        <v>78</v>
      </c>
      <c r="B615" s="79">
        <v>1124</v>
      </c>
      <c r="O615" s="79" t="s">
        <v>60</v>
      </c>
      <c r="P615" s="79">
        <v>19</v>
      </c>
      <c r="Q615" s="79">
        <v>1318</v>
      </c>
    </row>
    <row r="616" spans="1:17" x14ac:dyDescent="0.35">
      <c r="A616" s="82" t="s">
        <v>78</v>
      </c>
      <c r="B616" s="79">
        <v>1124</v>
      </c>
      <c r="O616" s="79" t="s">
        <v>60</v>
      </c>
      <c r="P616" s="79">
        <v>19</v>
      </c>
      <c r="Q616" s="79">
        <v>1318</v>
      </c>
    </row>
    <row r="617" spans="1:17" x14ac:dyDescent="0.35">
      <c r="A617" s="82" t="s">
        <v>78</v>
      </c>
      <c r="B617" s="79">
        <v>1124</v>
      </c>
      <c r="O617" s="79" t="s">
        <v>60</v>
      </c>
      <c r="P617" s="79">
        <v>19</v>
      </c>
      <c r="Q617" s="79">
        <v>1318</v>
      </c>
    </row>
    <row r="618" spans="1:17" x14ac:dyDescent="0.35">
      <c r="A618" s="82" t="s">
        <v>78</v>
      </c>
      <c r="B618" s="79">
        <v>1124</v>
      </c>
      <c r="O618" s="79" t="s">
        <v>60</v>
      </c>
      <c r="P618" s="79">
        <v>19</v>
      </c>
      <c r="Q618" s="79">
        <v>1318</v>
      </c>
    </row>
    <row r="619" spans="1:17" x14ac:dyDescent="0.35">
      <c r="A619" s="82" t="s">
        <v>78</v>
      </c>
      <c r="B619" s="79">
        <v>1124</v>
      </c>
      <c r="O619" s="79" t="s">
        <v>60</v>
      </c>
      <c r="P619" s="79">
        <v>19</v>
      </c>
      <c r="Q619" s="79">
        <v>1318</v>
      </c>
    </row>
    <row r="620" spans="1:17" x14ac:dyDescent="0.35">
      <c r="A620" s="82" t="s">
        <v>78</v>
      </c>
      <c r="B620" s="79">
        <v>1124</v>
      </c>
      <c r="O620" s="79" t="s">
        <v>60</v>
      </c>
      <c r="P620" s="79">
        <v>19</v>
      </c>
      <c r="Q620" s="79">
        <v>1318</v>
      </c>
    </row>
    <row r="621" spans="1:17" x14ac:dyDescent="0.35">
      <c r="A621" s="82" t="s">
        <v>78</v>
      </c>
      <c r="B621" s="79">
        <v>1124</v>
      </c>
      <c r="O621" s="79" t="s">
        <v>60</v>
      </c>
      <c r="P621" s="79">
        <v>19</v>
      </c>
      <c r="Q621" s="79">
        <v>1318</v>
      </c>
    </row>
    <row r="622" spans="1:17" x14ac:dyDescent="0.35">
      <c r="A622" s="82" t="s">
        <v>78</v>
      </c>
      <c r="B622" s="79">
        <v>1124</v>
      </c>
      <c r="O622" s="79" t="s">
        <v>60</v>
      </c>
      <c r="P622" s="79">
        <v>19</v>
      </c>
      <c r="Q622" s="79">
        <v>1318</v>
      </c>
    </row>
    <row r="623" spans="1:17" x14ac:dyDescent="0.35">
      <c r="A623" s="82" t="s">
        <v>78</v>
      </c>
      <c r="B623" s="79">
        <v>1124</v>
      </c>
      <c r="O623" s="79" t="s">
        <v>60</v>
      </c>
      <c r="P623" s="79">
        <v>19</v>
      </c>
      <c r="Q623" s="79">
        <v>1318</v>
      </c>
    </row>
    <row r="624" spans="1:17" x14ac:dyDescent="0.35">
      <c r="A624" s="82" t="s">
        <v>78</v>
      </c>
      <c r="B624" s="79">
        <v>1124</v>
      </c>
      <c r="O624" s="79" t="s">
        <v>60</v>
      </c>
      <c r="P624" s="79">
        <v>19</v>
      </c>
      <c r="Q624" s="79">
        <v>1318</v>
      </c>
    </row>
    <row r="625" spans="1:17" x14ac:dyDescent="0.35">
      <c r="A625" s="82" t="s">
        <v>78</v>
      </c>
      <c r="B625" s="79">
        <v>1124</v>
      </c>
      <c r="O625" s="79" t="s">
        <v>60</v>
      </c>
      <c r="P625" s="79">
        <v>19</v>
      </c>
      <c r="Q625" s="79">
        <v>1318</v>
      </c>
    </row>
    <row r="626" spans="1:17" x14ac:dyDescent="0.35">
      <c r="A626" s="82" t="s">
        <v>78</v>
      </c>
      <c r="B626" s="79">
        <v>1124</v>
      </c>
      <c r="O626" s="79" t="s">
        <v>60</v>
      </c>
      <c r="P626" s="79">
        <v>19</v>
      </c>
      <c r="Q626" s="79">
        <v>1318</v>
      </c>
    </row>
    <row r="627" spans="1:17" x14ac:dyDescent="0.35">
      <c r="A627" s="82" t="s">
        <v>78</v>
      </c>
      <c r="B627" s="79">
        <v>1124</v>
      </c>
      <c r="O627" s="79" t="s">
        <v>60</v>
      </c>
      <c r="P627" s="79">
        <v>19</v>
      </c>
      <c r="Q627" s="79">
        <v>1318</v>
      </c>
    </row>
    <row r="628" spans="1:17" x14ac:dyDescent="0.35">
      <c r="A628" s="82" t="s">
        <v>78</v>
      </c>
      <c r="B628" s="79">
        <v>1124</v>
      </c>
      <c r="O628" s="79" t="s">
        <v>60</v>
      </c>
      <c r="P628" s="79">
        <v>19</v>
      </c>
      <c r="Q628" s="79">
        <v>1318</v>
      </c>
    </row>
    <row r="629" spans="1:17" x14ac:dyDescent="0.35">
      <c r="A629" s="82" t="s">
        <v>78</v>
      </c>
      <c r="B629" s="79">
        <v>1124</v>
      </c>
      <c r="O629" s="79" t="s">
        <v>60</v>
      </c>
      <c r="P629" s="79">
        <v>19</v>
      </c>
      <c r="Q629" s="79">
        <v>1318</v>
      </c>
    </row>
    <row r="630" spans="1:17" x14ac:dyDescent="0.35">
      <c r="A630" s="82" t="s">
        <v>78</v>
      </c>
      <c r="B630" s="79">
        <v>1124</v>
      </c>
      <c r="O630" s="79" t="s">
        <v>60</v>
      </c>
      <c r="P630" s="79">
        <v>19</v>
      </c>
      <c r="Q630" s="79">
        <v>1318</v>
      </c>
    </row>
    <row r="631" spans="1:17" x14ac:dyDescent="0.35">
      <c r="A631" s="82" t="s">
        <v>78</v>
      </c>
      <c r="B631" s="79">
        <v>1124</v>
      </c>
      <c r="O631" s="79" t="s">
        <v>60</v>
      </c>
      <c r="P631" s="79">
        <v>19</v>
      </c>
      <c r="Q631" s="79">
        <v>1318</v>
      </c>
    </row>
    <row r="632" spans="1:17" x14ac:dyDescent="0.35">
      <c r="A632" s="82" t="s">
        <v>78</v>
      </c>
      <c r="B632" s="79">
        <v>1124</v>
      </c>
      <c r="O632" s="79" t="s">
        <v>60</v>
      </c>
      <c r="P632" s="79">
        <v>19</v>
      </c>
      <c r="Q632" s="79">
        <v>1318</v>
      </c>
    </row>
    <row r="633" spans="1:17" x14ac:dyDescent="0.35">
      <c r="A633" s="82" t="s">
        <v>78</v>
      </c>
      <c r="B633" s="79">
        <v>1124</v>
      </c>
      <c r="O633" s="79" t="s">
        <v>60</v>
      </c>
      <c r="P633" s="79">
        <v>20</v>
      </c>
      <c r="Q633" s="79">
        <v>1323</v>
      </c>
    </row>
    <row r="634" spans="1:17" x14ac:dyDescent="0.35">
      <c r="A634" s="82" t="s">
        <v>78</v>
      </c>
      <c r="B634" s="79">
        <v>1124</v>
      </c>
      <c r="O634" s="79" t="s">
        <v>60</v>
      </c>
      <c r="P634" s="79">
        <v>20</v>
      </c>
      <c r="Q634" s="79">
        <v>1323</v>
      </c>
    </row>
    <row r="635" spans="1:17" x14ac:dyDescent="0.35">
      <c r="A635" s="82" t="s">
        <v>78</v>
      </c>
      <c r="B635" s="79">
        <v>1124</v>
      </c>
      <c r="O635" s="79" t="s">
        <v>60</v>
      </c>
      <c r="P635" s="79">
        <v>20</v>
      </c>
      <c r="Q635" s="79">
        <v>1323</v>
      </c>
    </row>
    <row r="636" spans="1:17" x14ac:dyDescent="0.35">
      <c r="A636" s="82" t="s">
        <v>78</v>
      </c>
      <c r="B636" s="79">
        <v>1124</v>
      </c>
      <c r="O636" s="79" t="s">
        <v>60</v>
      </c>
      <c r="P636" s="79">
        <v>20</v>
      </c>
      <c r="Q636" s="79">
        <v>1323</v>
      </c>
    </row>
    <row r="637" spans="1:17" x14ac:dyDescent="0.35">
      <c r="A637" s="82" t="s">
        <v>78</v>
      </c>
      <c r="B637" s="79">
        <v>1124</v>
      </c>
      <c r="O637" s="79" t="s">
        <v>60</v>
      </c>
      <c r="P637" s="79">
        <v>20</v>
      </c>
      <c r="Q637" s="79">
        <v>1323</v>
      </c>
    </row>
    <row r="638" spans="1:17" x14ac:dyDescent="0.35">
      <c r="A638" s="82" t="s">
        <v>78</v>
      </c>
      <c r="B638" s="79">
        <v>1124</v>
      </c>
      <c r="O638" s="79" t="s">
        <v>60</v>
      </c>
      <c r="P638" s="79">
        <v>20</v>
      </c>
      <c r="Q638" s="79">
        <v>1323</v>
      </c>
    </row>
    <row r="639" spans="1:17" x14ac:dyDescent="0.35">
      <c r="A639" s="82" t="s">
        <v>78</v>
      </c>
      <c r="B639" s="79">
        <v>1124</v>
      </c>
      <c r="O639" s="79" t="s">
        <v>60</v>
      </c>
      <c r="P639" s="79">
        <v>20</v>
      </c>
      <c r="Q639" s="79">
        <v>1323</v>
      </c>
    </row>
    <row r="640" spans="1:17" x14ac:dyDescent="0.35">
      <c r="A640" s="82" t="s">
        <v>78</v>
      </c>
      <c r="B640" s="79">
        <v>1124</v>
      </c>
      <c r="O640" s="79" t="s">
        <v>60</v>
      </c>
      <c r="P640" s="79">
        <v>20</v>
      </c>
      <c r="Q640" s="79">
        <v>1323</v>
      </c>
    </row>
    <row r="641" spans="1:17" x14ac:dyDescent="0.35">
      <c r="A641" s="82" t="s">
        <v>78</v>
      </c>
      <c r="B641" s="79">
        <v>1124</v>
      </c>
      <c r="O641" s="79" t="s">
        <v>60</v>
      </c>
      <c r="P641" s="79">
        <v>20</v>
      </c>
      <c r="Q641" s="79">
        <v>1323</v>
      </c>
    </row>
    <row r="642" spans="1:17" x14ac:dyDescent="0.35">
      <c r="A642" s="82" t="s">
        <v>78</v>
      </c>
      <c r="B642" s="79">
        <v>1124</v>
      </c>
      <c r="O642" s="79" t="s">
        <v>60</v>
      </c>
      <c r="P642" s="79">
        <v>20</v>
      </c>
      <c r="Q642" s="79">
        <v>1323</v>
      </c>
    </row>
    <row r="643" spans="1:17" x14ac:dyDescent="0.35">
      <c r="A643" s="82" t="s">
        <v>78</v>
      </c>
      <c r="B643" s="79">
        <v>1124</v>
      </c>
      <c r="O643" s="79" t="s">
        <v>60</v>
      </c>
      <c r="P643" s="79">
        <v>20</v>
      </c>
      <c r="Q643" s="79">
        <v>1323</v>
      </c>
    </row>
    <row r="644" spans="1:17" x14ac:dyDescent="0.35">
      <c r="A644" s="82" t="s">
        <v>78</v>
      </c>
      <c r="B644" s="79">
        <v>1124</v>
      </c>
      <c r="O644" s="79" t="s">
        <v>60</v>
      </c>
      <c r="P644" s="79">
        <v>20</v>
      </c>
      <c r="Q644" s="79">
        <v>1323</v>
      </c>
    </row>
    <row r="645" spans="1:17" x14ac:dyDescent="0.35">
      <c r="A645" s="82" t="s">
        <v>78</v>
      </c>
      <c r="B645" s="79">
        <v>1124</v>
      </c>
      <c r="O645" s="79" t="s">
        <v>60</v>
      </c>
      <c r="P645" s="79">
        <v>20</v>
      </c>
      <c r="Q645" s="79">
        <v>1323</v>
      </c>
    </row>
    <row r="646" spans="1:17" x14ac:dyDescent="0.35">
      <c r="A646" s="82" t="s">
        <v>78</v>
      </c>
      <c r="B646" s="79">
        <v>1124</v>
      </c>
      <c r="O646" s="79" t="s">
        <v>60</v>
      </c>
      <c r="P646" s="79">
        <v>20</v>
      </c>
      <c r="Q646" s="79">
        <v>1323</v>
      </c>
    </row>
    <row r="647" spans="1:17" x14ac:dyDescent="0.35">
      <c r="A647" s="82" t="s">
        <v>78</v>
      </c>
      <c r="B647" s="79">
        <v>1124</v>
      </c>
      <c r="O647" s="79" t="s">
        <v>60</v>
      </c>
      <c r="P647" s="79">
        <v>20</v>
      </c>
      <c r="Q647" s="79">
        <v>1323</v>
      </c>
    </row>
    <row r="648" spans="1:17" x14ac:dyDescent="0.35">
      <c r="A648" s="82" t="s">
        <v>78</v>
      </c>
      <c r="B648" s="79">
        <v>1124</v>
      </c>
      <c r="O648" s="79" t="s">
        <v>60</v>
      </c>
      <c r="P648" s="79">
        <v>20</v>
      </c>
      <c r="Q648" s="79">
        <v>1323</v>
      </c>
    </row>
    <row r="649" spans="1:17" x14ac:dyDescent="0.35">
      <c r="A649" s="82" t="s">
        <v>78</v>
      </c>
      <c r="B649" s="79">
        <v>1124</v>
      </c>
      <c r="O649" s="79" t="s">
        <v>60</v>
      </c>
      <c r="P649" s="79">
        <v>20</v>
      </c>
      <c r="Q649" s="79">
        <v>1323</v>
      </c>
    </row>
    <row r="650" spans="1:17" x14ac:dyDescent="0.35">
      <c r="A650" s="82" t="s">
        <v>78</v>
      </c>
      <c r="B650" s="79">
        <v>1124</v>
      </c>
      <c r="O650" s="79" t="s">
        <v>60</v>
      </c>
      <c r="P650" s="79">
        <v>20</v>
      </c>
      <c r="Q650" s="79">
        <v>1323</v>
      </c>
    </row>
    <row r="651" spans="1:17" x14ac:dyDescent="0.35">
      <c r="A651" s="82" t="s">
        <v>78</v>
      </c>
      <c r="B651" s="79">
        <v>1124</v>
      </c>
      <c r="O651" s="79" t="s">
        <v>61</v>
      </c>
      <c r="P651" s="79">
        <v>0</v>
      </c>
      <c r="Q651" s="79">
        <f>Q381</f>
        <v>897</v>
      </c>
    </row>
    <row r="652" spans="1:17" x14ac:dyDescent="0.35">
      <c r="A652" s="82" t="s">
        <v>78</v>
      </c>
      <c r="B652" s="79">
        <v>1124</v>
      </c>
      <c r="O652" s="79" t="s">
        <v>61</v>
      </c>
      <c r="P652" s="79">
        <v>0</v>
      </c>
      <c r="Q652" s="79">
        <f t="shared" ref="Q652:Q668" si="75">Q382</f>
        <v>897</v>
      </c>
    </row>
    <row r="653" spans="1:17" x14ac:dyDescent="0.35">
      <c r="A653" s="82" t="s">
        <v>78</v>
      </c>
      <c r="B653" s="79">
        <v>1124</v>
      </c>
      <c r="O653" s="79" t="s">
        <v>61</v>
      </c>
      <c r="P653" s="79">
        <v>0</v>
      </c>
      <c r="Q653" s="79">
        <f t="shared" si="75"/>
        <v>897</v>
      </c>
    </row>
    <row r="654" spans="1:17" x14ac:dyDescent="0.35">
      <c r="A654" s="82" t="s">
        <v>78</v>
      </c>
      <c r="B654" s="79">
        <v>1124</v>
      </c>
      <c r="O654" s="79" t="s">
        <v>61</v>
      </c>
      <c r="P654" s="79">
        <v>0</v>
      </c>
      <c r="Q654" s="79">
        <f t="shared" si="75"/>
        <v>897</v>
      </c>
    </row>
    <row r="655" spans="1:17" x14ac:dyDescent="0.35">
      <c r="A655" s="82" t="s">
        <v>78</v>
      </c>
      <c r="B655" s="79">
        <v>1124</v>
      </c>
      <c r="O655" s="79" t="s">
        <v>61</v>
      </c>
      <c r="P655" s="79">
        <v>0</v>
      </c>
      <c r="Q655" s="79">
        <f t="shared" si="75"/>
        <v>897</v>
      </c>
    </row>
    <row r="656" spans="1:17" x14ac:dyDescent="0.35">
      <c r="A656" s="82" t="s">
        <v>78</v>
      </c>
      <c r="B656" s="79">
        <v>1124</v>
      </c>
      <c r="O656" s="79" t="s">
        <v>61</v>
      </c>
      <c r="P656" s="79">
        <v>0</v>
      </c>
      <c r="Q656" s="79">
        <f t="shared" si="75"/>
        <v>897</v>
      </c>
    </row>
    <row r="657" spans="1:17" x14ac:dyDescent="0.35">
      <c r="A657" s="82" t="s">
        <v>78</v>
      </c>
      <c r="B657" s="79">
        <v>1124</v>
      </c>
      <c r="O657" s="79" t="s">
        <v>61</v>
      </c>
      <c r="P657" s="79">
        <v>0</v>
      </c>
      <c r="Q657" s="79">
        <f t="shared" si="75"/>
        <v>897</v>
      </c>
    </row>
    <row r="658" spans="1:17" x14ac:dyDescent="0.35">
      <c r="A658" s="82" t="s">
        <v>78</v>
      </c>
      <c r="B658" s="79">
        <v>1124</v>
      </c>
      <c r="O658" s="79" t="s">
        <v>61</v>
      </c>
      <c r="P658" s="79">
        <v>0</v>
      </c>
      <c r="Q658" s="79">
        <f t="shared" si="75"/>
        <v>897</v>
      </c>
    </row>
    <row r="659" spans="1:17" x14ac:dyDescent="0.35">
      <c r="A659" s="82" t="s">
        <v>78</v>
      </c>
      <c r="B659" s="79">
        <v>1124</v>
      </c>
      <c r="O659" s="79" t="s">
        <v>61</v>
      </c>
      <c r="P659" s="79">
        <v>0</v>
      </c>
      <c r="Q659" s="79">
        <f t="shared" si="75"/>
        <v>897</v>
      </c>
    </row>
    <row r="660" spans="1:17" x14ac:dyDescent="0.35">
      <c r="A660" s="82" t="s">
        <v>78</v>
      </c>
      <c r="B660" s="79">
        <v>1124</v>
      </c>
      <c r="O660" s="79" t="s">
        <v>61</v>
      </c>
      <c r="P660" s="79">
        <v>0</v>
      </c>
      <c r="Q660" s="79">
        <f t="shared" si="75"/>
        <v>897</v>
      </c>
    </row>
    <row r="661" spans="1:17" x14ac:dyDescent="0.35">
      <c r="A661" s="82" t="s">
        <v>78</v>
      </c>
      <c r="B661" s="79">
        <v>1124</v>
      </c>
      <c r="O661" s="79" t="s">
        <v>61</v>
      </c>
      <c r="P661" s="79">
        <v>0</v>
      </c>
      <c r="Q661" s="79">
        <f t="shared" si="75"/>
        <v>897</v>
      </c>
    </row>
    <row r="662" spans="1:17" x14ac:dyDescent="0.35">
      <c r="A662" s="82" t="s">
        <v>78</v>
      </c>
      <c r="B662" s="79">
        <v>1124</v>
      </c>
      <c r="O662" s="79" t="s">
        <v>61</v>
      </c>
      <c r="P662" s="79">
        <v>0</v>
      </c>
      <c r="Q662" s="79">
        <f t="shared" si="75"/>
        <v>897</v>
      </c>
    </row>
    <row r="663" spans="1:17" x14ac:dyDescent="0.35">
      <c r="A663" s="82" t="s">
        <v>78</v>
      </c>
      <c r="B663" s="79">
        <v>1124</v>
      </c>
      <c r="O663" s="79" t="s">
        <v>61</v>
      </c>
      <c r="P663" s="79">
        <v>0</v>
      </c>
      <c r="Q663" s="79">
        <f t="shared" si="75"/>
        <v>897</v>
      </c>
    </row>
    <row r="664" spans="1:17" x14ac:dyDescent="0.35">
      <c r="A664" s="82" t="s">
        <v>78</v>
      </c>
      <c r="B664" s="79">
        <v>1124</v>
      </c>
      <c r="O664" s="79" t="s">
        <v>61</v>
      </c>
      <c r="P664" s="79">
        <v>0</v>
      </c>
      <c r="Q664" s="79">
        <f t="shared" si="75"/>
        <v>897</v>
      </c>
    </row>
    <row r="665" spans="1:17" x14ac:dyDescent="0.35">
      <c r="A665" s="82" t="s">
        <v>78</v>
      </c>
      <c r="B665" s="79">
        <v>1124</v>
      </c>
      <c r="O665" s="79" t="s">
        <v>61</v>
      </c>
      <c r="P665" s="79">
        <v>0</v>
      </c>
      <c r="Q665" s="79">
        <f t="shared" si="75"/>
        <v>897</v>
      </c>
    </row>
    <row r="666" spans="1:17" x14ac:dyDescent="0.35">
      <c r="A666" s="82" t="s">
        <v>78</v>
      </c>
      <c r="B666" s="79">
        <v>1124</v>
      </c>
      <c r="O666" s="79" t="s">
        <v>61</v>
      </c>
      <c r="P666" s="79">
        <v>0</v>
      </c>
      <c r="Q666" s="79">
        <f t="shared" si="75"/>
        <v>897</v>
      </c>
    </row>
    <row r="667" spans="1:17" x14ac:dyDescent="0.35">
      <c r="A667" s="82" t="s">
        <v>78</v>
      </c>
      <c r="B667" s="79">
        <v>1124</v>
      </c>
      <c r="O667" s="79" t="s">
        <v>61</v>
      </c>
      <c r="P667" s="79">
        <v>0</v>
      </c>
      <c r="Q667" s="79">
        <f t="shared" si="75"/>
        <v>897</v>
      </c>
    </row>
    <row r="668" spans="1:17" x14ac:dyDescent="0.35">
      <c r="A668" s="82" t="s">
        <v>78</v>
      </c>
      <c r="B668" s="79">
        <v>1124</v>
      </c>
      <c r="O668" s="79" t="s">
        <v>61</v>
      </c>
      <c r="P668" s="79">
        <v>0</v>
      </c>
      <c r="Q668" s="79">
        <f t="shared" si="75"/>
        <v>897</v>
      </c>
    </row>
    <row r="669" spans="1:17" x14ac:dyDescent="0.35">
      <c r="A669" s="82" t="s">
        <v>78</v>
      </c>
      <c r="B669" s="79">
        <v>1124</v>
      </c>
      <c r="O669" s="79" t="s">
        <v>61</v>
      </c>
      <c r="P669" s="79">
        <f>P651+1</f>
        <v>1</v>
      </c>
      <c r="Q669" s="79">
        <f>Q399</f>
        <v>945</v>
      </c>
    </row>
    <row r="670" spans="1:17" x14ac:dyDescent="0.35">
      <c r="A670" s="82" t="s">
        <v>78</v>
      </c>
      <c r="B670" s="79">
        <v>1124</v>
      </c>
      <c r="O670" s="79" t="s">
        <v>61</v>
      </c>
      <c r="P670" s="79">
        <f t="shared" ref="P670:P733" si="76">P652+1</f>
        <v>1</v>
      </c>
      <c r="Q670" s="79">
        <f t="shared" ref="Q670:Q733" si="77">Q400</f>
        <v>945</v>
      </c>
    </row>
    <row r="671" spans="1:17" x14ac:dyDescent="0.35">
      <c r="A671" s="82" t="s">
        <v>78</v>
      </c>
      <c r="B671" s="79">
        <v>1124</v>
      </c>
      <c r="O671" s="79" t="s">
        <v>61</v>
      </c>
      <c r="P671" s="79">
        <f t="shared" si="76"/>
        <v>1</v>
      </c>
      <c r="Q671" s="79">
        <f t="shared" si="77"/>
        <v>945</v>
      </c>
    </row>
    <row r="672" spans="1:17" x14ac:dyDescent="0.35">
      <c r="A672" s="82" t="s">
        <v>78</v>
      </c>
      <c r="B672" s="79">
        <v>1124</v>
      </c>
      <c r="O672" s="79" t="s">
        <v>61</v>
      </c>
      <c r="P672" s="79">
        <f t="shared" si="76"/>
        <v>1</v>
      </c>
      <c r="Q672" s="79">
        <f t="shared" si="77"/>
        <v>945</v>
      </c>
    </row>
    <row r="673" spans="1:17" x14ac:dyDescent="0.35">
      <c r="A673" s="82" t="s">
        <v>78</v>
      </c>
      <c r="B673" s="79">
        <v>1124</v>
      </c>
      <c r="O673" s="79" t="s">
        <v>61</v>
      </c>
      <c r="P673" s="79">
        <f t="shared" si="76"/>
        <v>1</v>
      </c>
      <c r="Q673" s="79">
        <f t="shared" si="77"/>
        <v>945</v>
      </c>
    </row>
    <row r="674" spans="1:17" x14ac:dyDescent="0.35">
      <c r="A674" s="82" t="s">
        <v>78</v>
      </c>
      <c r="B674" s="79">
        <v>1124</v>
      </c>
      <c r="O674" s="79" t="s">
        <v>61</v>
      </c>
      <c r="P674" s="79">
        <f t="shared" si="76"/>
        <v>1</v>
      </c>
      <c r="Q674" s="79">
        <f t="shared" si="77"/>
        <v>945</v>
      </c>
    </row>
    <row r="675" spans="1:17" x14ac:dyDescent="0.35">
      <c r="A675" s="82" t="s">
        <v>78</v>
      </c>
      <c r="B675" s="79">
        <v>1124</v>
      </c>
      <c r="O675" s="79" t="s">
        <v>61</v>
      </c>
      <c r="P675" s="79">
        <f t="shared" si="76"/>
        <v>1</v>
      </c>
      <c r="Q675" s="79">
        <f t="shared" si="77"/>
        <v>945</v>
      </c>
    </row>
    <row r="676" spans="1:17" x14ac:dyDescent="0.35">
      <c r="A676" s="82" t="s">
        <v>78</v>
      </c>
      <c r="B676" s="79">
        <v>1124</v>
      </c>
      <c r="O676" s="79" t="s">
        <v>61</v>
      </c>
      <c r="P676" s="79">
        <f t="shared" si="76"/>
        <v>1</v>
      </c>
      <c r="Q676" s="79">
        <f t="shared" si="77"/>
        <v>945</v>
      </c>
    </row>
    <row r="677" spans="1:17" x14ac:dyDescent="0.35">
      <c r="A677" s="82" t="s">
        <v>78</v>
      </c>
      <c r="B677" s="79">
        <v>1124</v>
      </c>
      <c r="O677" s="79" t="s">
        <v>61</v>
      </c>
      <c r="P677" s="79">
        <f t="shared" si="76"/>
        <v>1</v>
      </c>
      <c r="Q677" s="79">
        <f t="shared" si="77"/>
        <v>945</v>
      </c>
    </row>
    <row r="678" spans="1:17" x14ac:dyDescent="0.35">
      <c r="A678" s="82" t="s">
        <v>78</v>
      </c>
      <c r="B678" s="79">
        <v>1124</v>
      </c>
      <c r="O678" s="79" t="s">
        <v>61</v>
      </c>
      <c r="P678" s="79">
        <f t="shared" si="76"/>
        <v>1</v>
      </c>
      <c r="Q678" s="79">
        <f t="shared" si="77"/>
        <v>945</v>
      </c>
    </row>
    <row r="679" spans="1:17" x14ac:dyDescent="0.35">
      <c r="A679" s="82" t="s">
        <v>78</v>
      </c>
      <c r="B679" s="79">
        <v>1124</v>
      </c>
      <c r="O679" s="79" t="s">
        <v>61</v>
      </c>
      <c r="P679" s="79">
        <f t="shared" si="76"/>
        <v>1</v>
      </c>
      <c r="Q679" s="79">
        <f t="shared" si="77"/>
        <v>945</v>
      </c>
    </row>
    <row r="680" spans="1:17" x14ac:dyDescent="0.35">
      <c r="A680" s="82" t="s">
        <v>78</v>
      </c>
      <c r="B680" s="79">
        <v>1124</v>
      </c>
      <c r="O680" s="79" t="s">
        <v>61</v>
      </c>
      <c r="P680" s="79">
        <f t="shared" si="76"/>
        <v>1</v>
      </c>
      <c r="Q680" s="79">
        <f t="shared" si="77"/>
        <v>945</v>
      </c>
    </row>
    <row r="681" spans="1:17" x14ac:dyDescent="0.35">
      <c r="A681" s="82" t="s">
        <v>78</v>
      </c>
      <c r="B681" s="79">
        <v>1124</v>
      </c>
      <c r="O681" s="79" t="s">
        <v>61</v>
      </c>
      <c r="P681" s="79">
        <f t="shared" si="76"/>
        <v>1</v>
      </c>
      <c r="Q681" s="79">
        <f t="shared" si="77"/>
        <v>945</v>
      </c>
    </row>
    <row r="682" spans="1:17" x14ac:dyDescent="0.35">
      <c r="A682" s="82" t="s">
        <v>78</v>
      </c>
      <c r="B682" s="79">
        <v>1124</v>
      </c>
      <c r="O682" s="79" t="s">
        <v>61</v>
      </c>
      <c r="P682" s="79">
        <f t="shared" si="76"/>
        <v>1</v>
      </c>
      <c r="Q682" s="79">
        <f t="shared" si="77"/>
        <v>945</v>
      </c>
    </row>
    <row r="683" spans="1:17" x14ac:dyDescent="0.35">
      <c r="A683" s="82" t="s">
        <v>78</v>
      </c>
      <c r="B683" s="79">
        <v>1124</v>
      </c>
      <c r="O683" s="79" t="s">
        <v>61</v>
      </c>
      <c r="P683" s="79">
        <f t="shared" si="76"/>
        <v>1</v>
      </c>
      <c r="Q683" s="79">
        <f t="shared" si="77"/>
        <v>945</v>
      </c>
    </row>
    <row r="684" spans="1:17" x14ac:dyDescent="0.35">
      <c r="A684" s="82" t="s">
        <v>78</v>
      </c>
      <c r="B684" s="79">
        <v>1124</v>
      </c>
      <c r="O684" s="79" t="s">
        <v>61</v>
      </c>
      <c r="P684" s="79">
        <f t="shared" si="76"/>
        <v>1</v>
      </c>
      <c r="Q684" s="79">
        <f t="shared" si="77"/>
        <v>945</v>
      </c>
    </row>
    <row r="685" spans="1:17" x14ac:dyDescent="0.35">
      <c r="A685" s="82" t="s">
        <v>78</v>
      </c>
      <c r="B685" s="79">
        <v>1124</v>
      </c>
      <c r="O685" s="79" t="s">
        <v>61</v>
      </c>
      <c r="P685" s="79">
        <f t="shared" si="76"/>
        <v>1</v>
      </c>
      <c r="Q685" s="79">
        <f t="shared" si="77"/>
        <v>945</v>
      </c>
    </row>
    <row r="686" spans="1:17" x14ac:dyDescent="0.35">
      <c r="A686" s="82" t="s">
        <v>78</v>
      </c>
      <c r="B686" s="79">
        <v>1124</v>
      </c>
      <c r="O686" s="79" t="s">
        <v>61</v>
      </c>
      <c r="P686" s="79">
        <f t="shared" si="76"/>
        <v>1</v>
      </c>
      <c r="Q686" s="79">
        <f t="shared" si="77"/>
        <v>945</v>
      </c>
    </row>
    <row r="687" spans="1:17" x14ac:dyDescent="0.35">
      <c r="A687" s="82" t="s">
        <v>78</v>
      </c>
      <c r="B687" s="79">
        <v>1124</v>
      </c>
      <c r="O687" s="79" t="s">
        <v>61</v>
      </c>
      <c r="P687" s="79">
        <f t="shared" si="76"/>
        <v>2</v>
      </c>
      <c r="Q687" s="79">
        <f t="shared" si="77"/>
        <v>991</v>
      </c>
    </row>
    <row r="688" spans="1:17" x14ac:dyDescent="0.35">
      <c r="A688" s="82" t="s">
        <v>78</v>
      </c>
      <c r="B688" s="79">
        <v>1124</v>
      </c>
      <c r="O688" s="79" t="s">
        <v>61</v>
      </c>
      <c r="P688" s="79">
        <f t="shared" si="76"/>
        <v>2</v>
      </c>
      <c r="Q688" s="79">
        <f t="shared" si="77"/>
        <v>991</v>
      </c>
    </row>
    <row r="689" spans="1:17" x14ac:dyDescent="0.35">
      <c r="A689" s="82" t="s">
        <v>78</v>
      </c>
      <c r="B689" s="79">
        <v>1124</v>
      </c>
      <c r="O689" s="79" t="s">
        <v>61</v>
      </c>
      <c r="P689" s="79">
        <f t="shared" si="76"/>
        <v>2</v>
      </c>
      <c r="Q689" s="79">
        <f t="shared" si="77"/>
        <v>991</v>
      </c>
    </row>
    <row r="690" spans="1:17" x14ac:dyDescent="0.35">
      <c r="A690" s="82" t="s">
        <v>78</v>
      </c>
      <c r="B690" s="79">
        <v>1124</v>
      </c>
      <c r="O690" s="79" t="s">
        <v>61</v>
      </c>
      <c r="P690" s="79">
        <f t="shared" si="76"/>
        <v>2</v>
      </c>
      <c r="Q690" s="79">
        <f t="shared" si="77"/>
        <v>991</v>
      </c>
    </row>
    <row r="691" spans="1:17" x14ac:dyDescent="0.35">
      <c r="A691" s="82" t="s">
        <v>78</v>
      </c>
      <c r="B691" s="79">
        <v>1124</v>
      </c>
      <c r="O691" s="79" t="s">
        <v>61</v>
      </c>
      <c r="P691" s="79">
        <f t="shared" si="76"/>
        <v>2</v>
      </c>
      <c r="Q691" s="79">
        <f t="shared" si="77"/>
        <v>991</v>
      </c>
    </row>
    <row r="692" spans="1:17" x14ac:dyDescent="0.35">
      <c r="A692" s="82" t="s">
        <v>78</v>
      </c>
      <c r="B692" s="79">
        <v>1124</v>
      </c>
      <c r="O692" s="79" t="s">
        <v>61</v>
      </c>
      <c r="P692" s="79">
        <f t="shared" si="76"/>
        <v>2</v>
      </c>
      <c r="Q692" s="79">
        <f t="shared" si="77"/>
        <v>991</v>
      </c>
    </row>
    <row r="693" spans="1:17" x14ac:dyDescent="0.35">
      <c r="A693" s="82" t="s">
        <v>78</v>
      </c>
      <c r="B693" s="79">
        <v>1124</v>
      </c>
      <c r="O693" s="79" t="s">
        <v>61</v>
      </c>
      <c r="P693" s="79">
        <f t="shared" si="76"/>
        <v>2</v>
      </c>
      <c r="Q693" s="79">
        <f t="shared" si="77"/>
        <v>991</v>
      </c>
    </row>
    <row r="694" spans="1:17" x14ac:dyDescent="0.35">
      <c r="A694" s="82" t="s">
        <v>78</v>
      </c>
      <c r="B694" s="79">
        <v>1124</v>
      </c>
      <c r="O694" s="79" t="s">
        <v>61</v>
      </c>
      <c r="P694" s="79">
        <f t="shared" si="76"/>
        <v>2</v>
      </c>
      <c r="Q694" s="79">
        <f t="shared" si="77"/>
        <v>991</v>
      </c>
    </row>
    <row r="695" spans="1:17" x14ac:dyDescent="0.35">
      <c r="A695" s="82" t="s">
        <v>78</v>
      </c>
      <c r="B695" s="79">
        <v>1124</v>
      </c>
      <c r="O695" s="79" t="s">
        <v>61</v>
      </c>
      <c r="P695" s="79">
        <f t="shared" si="76"/>
        <v>2</v>
      </c>
      <c r="Q695" s="79">
        <f t="shared" si="77"/>
        <v>991</v>
      </c>
    </row>
    <row r="696" spans="1:17" x14ac:dyDescent="0.35">
      <c r="A696" s="82" t="s">
        <v>78</v>
      </c>
      <c r="B696" s="79">
        <v>1124</v>
      </c>
      <c r="O696" s="79" t="s">
        <v>61</v>
      </c>
      <c r="P696" s="79">
        <f t="shared" si="76"/>
        <v>2</v>
      </c>
      <c r="Q696" s="79">
        <f t="shared" si="77"/>
        <v>991</v>
      </c>
    </row>
    <row r="697" spans="1:17" x14ac:dyDescent="0.35">
      <c r="A697" s="82" t="s">
        <v>78</v>
      </c>
      <c r="B697" s="79">
        <v>1124</v>
      </c>
      <c r="O697" s="79" t="s">
        <v>61</v>
      </c>
      <c r="P697" s="79">
        <f t="shared" si="76"/>
        <v>2</v>
      </c>
      <c r="Q697" s="79">
        <f t="shared" si="77"/>
        <v>991</v>
      </c>
    </row>
    <row r="698" spans="1:17" x14ac:dyDescent="0.35">
      <c r="A698" s="82" t="s">
        <v>78</v>
      </c>
      <c r="B698" s="79">
        <v>1124</v>
      </c>
      <c r="O698" s="79" t="s">
        <v>61</v>
      </c>
      <c r="P698" s="79">
        <f t="shared" si="76"/>
        <v>2</v>
      </c>
      <c r="Q698" s="79">
        <f t="shared" si="77"/>
        <v>991</v>
      </c>
    </row>
    <row r="699" spans="1:17" x14ac:dyDescent="0.35">
      <c r="A699" s="82" t="s">
        <v>78</v>
      </c>
      <c r="B699" s="79">
        <v>1124</v>
      </c>
      <c r="O699" s="79" t="s">
        <v>61</v>
      </c>
      <c r="P699" s="79">
        <f t="shared" si="76"/>
        <v>2</v>
      </c>
      <c r="Q699" s="79">
        <f t="shared" si="77"/>
        <v>991</v>
      </c>
    </row>
    <row r="700" spans="1:17" x14ac:dyDescent="0.35">
      <c r="A700" s="82" t="s">
        <v>78</v>
      </c>
      <c r="B700" s="79">
        <v>1124</v>
      </c>
      <c r="O700" s="79" t="s">
        <v>61</v>
      </c>
      <c r="P700" s="79">
        <f t="shared" si="76"/>
        <v>2</v>
      </c>
      <c r="Q700" s="79">
        <f t="shared" si="77"/>
        <v>991</v>
      </c>
    </row>
    <row r="701" spans="1:17" x14ac:dyDescent="0.35">
      <c r="A701" s="82" t="s">
        <v>78</v>
      </c>
      <c r="B701" s="79">
        <v>1124</v>
      </c>
      <c r="O701" s="79" t="s">
        <v>61</v>
      </c>
      <c r="P701" s="79">
        <f t="shared" si="76"/>
        <v>2</v>
      </c>
      <c r="Q701" s="79">
        <f t="shared" si="77"/>
        <v>991</v>
      </c>
    </row>
    <row r="702" spans="1:17" x14ac:dyDescent="0.35">
      <c r="A702" s="82" t="s">
        <v>78</v>
      </c>
      <c r="B702" s="79">
        <v>1124</v>
      </c>
      <c r="O702" s="79" t="s">
        <v>61</v>
      </c>
      <c r="P702" s="79">
        <f t="shared" si="76"/>
        <v>2</v>
      </c>
      <c r="Q702" s="79">
        <f t="shared" si="77"/>
        <v>991</v>
      </c>
    </row>
    <row r="703" spans="1:17" x14ac:dyDescent="0.35">
      <c r="A703" s="82" t="s">
        <v>78</v>
      </c>
      <c r="B703" s="79">
        <v>1124</v>
      </c>
      <c r="O703" s="79" t="s">
        <v>61</v>
      </c>
      <c r="P703" s="79">
        <f t="shared" si="76"/>
        <v>2</v>
      </c>
      <c r="Q703" s="79">
        <f t="shared" si="77"/>
        <v>991</v>
      </c>
    </row>
    <row r="704" spans="1:17" x14ac:dyDescent="0.35">
      <c r="A704" s="82" t="s">
        <v>78</v>
      </c>
      <c r="B704" s="79">
        <v>1124</v>
      </c>
      <c r="O704" s="79" t="s">
        <v>61</v>
      </c>
      <c r="P704" s="79">
        <f t="shared" si="76"/>
        <v>2</v>
      </c>
      <c r="Q704" s="79">
        <f t="shared" si="77"/>
        <v>991</v>
      </c>
    </row>
    <row r="705" spans="1:17" x14ac:dyDescent="0.35">
      <c r="A705" s="82" t="s">
        <v>78</v>
      </c>
      <c r="B705" s="79">
        <v>1124</v>
      </c>
      <c r="O705" s="79" t="s">
        <v>61</v>
      </c>
      <c r="P705" s="79">
        <f t="shared" si="76"/>
        <v>3</v>
      </c>
      <c r="Q705" s="79">
        <f t="shared" si="77"/>
        <v>1035</v>
      </c>
    </row>
    <row r="706" spans="1:17" x14ac:dyDescent="0.35">
      <c r="A706" s="82" t="s">
        <v>78</v>
      </c>
      <c r="B706" s="79">
        <v>1124</v>
      </c>
      <c r="O706" s="79" t="s">
        <v>61</v>
      </c>
      <c r="P706" s="79">
        <f t="shared" si="76"/>
        <v>3</v>
      </c>
      <c r="Q706" s="79">
        <f t="shared" si="77"/>
        <v>1035</v>
      </c>
    </row>
    <row r="707" spans="1:17" x14ac:dyDescent="0.35">
      <c r="A707" s="82" t="s">
        <v>78</v>
      </c>
      <c r="B707" s="79">
        <v>1124</v>
      </c>
      <c r="O707" s="79" t="s">
        <v>61</v>
      </c>
      <c r="P707" s="79">
        <f t="shared" si="76"/>
        <v>3</v>
      </c>
      <c r="Q707" s="79">
        <f t="shared" si="77"/>
        <v>1035</v>
      </c>
    </row>
    <row r="708" spans="1:17" x14ac:dyDescent="0.35">
      <c r="A708" s="82" t="s">
        <v>78</v>
      </c>
      <c r="B708" s="79">
        <v>1124</v>
      </c>
      <c r="O708" s="79" t="s">
        <v>61</v>
      </c>
      <c r="P708" s="79">
        <f t="shared" si="76"/>
        <v>3</v>
      </c>
      <c r="Q708" s="79">
        <f t="shared" si="77"/>
        <v>1035</v>
      </c>
    </row>
    <row r="709" spans="1:17" x14ac:dyDescent="0.35">
      <c r="A709" s="82" t="s">
        <v>78</v>
      </c>
      <c r="B709" s="79">
        <v>1124</v>
      </c>
      <c r="O709" s="79" t="s">
        <v>61</v>
      </c>
      <c r="P709" s="79">
        <f t="shared" si="76"/>
        <v>3</v>
      </c>
      <c r="Q709" s="79">
        <f t="shared" si="77"/>
        <v>1035</v>
      </c>
    </row>
    <row r="710" spans="1:17" x14ac:dyDescent="0.35">
      <c r="A710" s="82" t="s">
        <v>78</v>
      </c>
      <c r="B710" s="79">
        <v>1124</v>
      </c>
      <c r="O710" s="79" t="s">
        <v>61</v>
      </c>
      <c r="P710" s="79">
        <f t="shared" si="76"/>
        <v>3</v>
      </c>
      <c r="Q710" s="79">
        <f t="shared" si="77"/>
        <v>1035</v>
      </c>
    </row>
    <row r="711" spans="1:17" x14ac:dyDescent="0.35">
      <c r="A711" s="82" t="s">
        <v>78</v>
      </c>
      <c r="B711" s="79">
        <v>1124</v>
      </c>
      <c r="O711" s="79" t="s">
        <v>61</v>
      </c>
      <c r="P711" s="79">
        <f t="shared" si="76"/>
        <v>3</v>
      </c>
      <c r="Q711" s="79">
        <f t="shared" si="77"/>
        <v>1035</v>
      </c>
    </row>
    <row r="712" spans="1:17" x14ac:dyDescent="0.35">
      <c r="A712" s="82" t="s">
        <v>78</v>
      </c>
      <c r="B712" s="79">
        <v>1124</v>
      </c>
      <c r="O712" s="79" t="s">
        <v>61</v>
      </c>
      <c r="P712" s="79">
        <f t="shared" si="76"/>
        <v>3</v>
      </c>
      <c r="Q712" s="79">
        <f t="shared" si="77"/>
        <v>1035</v>
      </c>
    </row>
    <row r="713" spans="1:17" x14ac:dyDescent="0.35">
      <c r="A713" s="82" t="s">
        <v>78</v>
      </c>
      <c r="B713" s="79">
        <v>1124</v>
      </c>
      <c r="O713" s="79" t="s">
        <v>61</v>
      </c>
      <c r="P713" s="79">
        <f t="shared" si="76"/>
        <v>3</v>
      </c>
      <c r="Q713" s="79">
        <f t="shared" si="77"/>
        <v>1035</v>
      </c>
    </row>
    <row r="714" spans="1:17" x14ac:dyDescent="0.35">
      <c r="A714" s="82" t="s">
        <v>78</v>
      </c>
      <c r="B714" s="79">
        <v>1124</v>
      </c>
      <c r="O714" s="79" t="s">
        <v>61</v>
      </c>
      <c r="P714" s="79">
        <f t="shared" si="76"/>
        <v>3</v>
      </c>
      <c r="Q714" s="79">
        <f t="shared" si="77"/>
        <v>1035</v>
      </c>
    </row>
    <row r="715" spans="1:17" x14ac:dyDescent="0.35">
      <c r="A715" s="82" t="s">
        <v>78</v>
      </c>
      <c r="B715" s="79">
        <v>1124</v>
      </c>
      <c r="O715" s="79" t="s">
        <v>61</v>
      </c>
      <c r="P715" s="79">
        <f t="shared" si="76"/>
        <v>3</v>
      </c>
      <c r="Q715" s="79">
        <f t="shared" si="77"/>
        <v>1035</v>
      </c>
    </row>
    <row r="716" spans="1:17" x14ac:dyDescent="0.35">
      <c r="A716" s="82" t="s">
        <v>78</v>
      </c>
      <c r="B716" s="79">
        <v>1124</v>
      </c>
      <c r="O716" s="79" t="s">
        <v>61</v>
      </c>
      <c r="P716" s="79">
        <f t="shared" si="76"/>
        <v>3</v>
      </c>
      <c r="Q716" s="79">
        <f t="shared" si="77"/>
        <v>1035</v>
      </c>
    </row>
    <row r="717" spans="1:17" x14ac:dyDescent="0.35">
      <c r="A717" s="82" t="s">
        <v>78</v>
      </c>
      <c r="B717" s="79">
        <v>1124</v>
      </c>
      <c r="O717" s="79" t="s">
        <v>61</v>
      </c>
      <c r="P717" s="79">
        <f t="shared" si="76"/>
        <v>3</v>
      </c>
      <c r="Q717" s="79">
        <f t="shared" si="77"/>
        <v>1035</v>
      </c>
    </row>
    <row r="718" spans="1:17" x14ac:dyDescent="0.35">
      <c r="A718" s="82" t="s">
        <v>78</v>
      </c>
      <c r="B718" s="79">
        <v>1124</v>
      </c>
      <c r="O718" s="79" t="s">
        <v>61</v>
      </c>
      <c r="P718" s="79">
        <f t="shared" si="76"/>
        <v>3</v>
      </c>
      <c r="Q718" s="79">
        <f t="shared" si="77"/>
        <v>1035</v>
      </c>
    </row>
    <row r="719" spans="1:17" x14ac:dyDescent="0.35">
      <c r="A719" s="82" t="s">
        <v>78</v>
      </c>
      <c r="B719" s="79">
        <v>1124</v>
      </c>
      <c r="O719" s="79" t="s">
        <v>61</v>
      </c>
      <c r="P719" s="79">
        <f t="shared" si="76"/>
        <v>3</v>
      </c>
      <c r="Q719" s="79">
        <f t="shared" si="77"/>
        <v>1035</v>
      </c>
    </row>
    <row r="720" spans="1:17" x14ac:dyDescent="0.35">
      <c r="A720" s="82" t="s">
        <v>78</v>
      </c>
      <c r="B720" s="79">
        <v>1124</v>
      </c>
      <c r="O720" s="79" t="s">
        <v>61</v>
      </c>
      <c r="P720" s="79">
        <f t="shared" si="76"/>
        <v>3</v>
      </c>
      <c r="Q720" s="79">
        <f t="shared" si="77"/>
        <v>1035</v>
      </c>
    </row>
    <row r="721" spans="1:17" x14ac:dyDescent="0.35">
      <c r="A721" s="82" t="s">
        <v>78</v>
      </c>
      <c r="B721" s="79">
        <v>1124</v>
      </c>
      <c r="O721" s="79" t="s">
        <v>61</v>
      </c>
      <c r="P721" s="79">
        <f t="shared" si="76"/>
        <v>3</v>
      </c>
      <c r="Q721" s="79">
        <f t="shared" si="77"/>
        <v>1035</v>
      </c>
    </row>
    <row r="722" spans="1:17" x14ac:dyDescent="0.35">
      <c r="A722" s="82" t="s">
        <v>78</v>
      </c>
      <c r="B722" s="79">
        <v>1124</v>
      </c>
      <c r="O722" s="79" t="s">
        <v>61</v>
      </c>
      <c r="P722" s="79">
        <f t="shared" si="76"/>
        <v>3</v>
      </c>
      <c r="Q722" s="79">
        <f t="shared" si="77"/>
        <v>1035</v>
      </c>
    </row>
    <row r="723" spans="1:17" x14ac:dyDescent="0.35">
      <c r="A723" s="82" t="s">
        <v>78</v>
      </c>
      <c r="B723" s="79">
        <v>1124</v>
      </c>
      <c r="O723" s="79" t="s">
        <v>61</v>
      </c>
      <c r="P723" s="79">
        <f t="shared" si="76"/>
        <v>4</v>
      </c>
      <c r="Q723" s="79">
        <f t="shared" si="77"/>
        <v>1079</v>
      </c>
    </row>
    <row r="724" spans="1:17" x14ac:dyDescent="0.35">
      <c r="A724" s="82" t="s">
        <v>78</v>
      </c>
      <c r="B724" s="79">
        <v>1124</v>
      </c>
      <c r="O724" s="79" t="s">
        <v>61</v>
      </c>
      <c r="P724" s="79">
        <f t="shared" si="76"/>
        <v>4</v>
      </c>
      <c r="Q724" s="79">
        <f t="shared" si="77"/>
        <v>1079</v>
      </c>
    </row>
    <row r="725" spans="1:17" x14ac:dyDescent="0.35">
      <c r="A725" s="82" t="s">
        <v>78</v>
      </c>
      <c r="B725" s="79">
        <v>1124</v>
      </c>
      <c r="O725" s="79" t="s">
        <v>61</v>
      </c>
      <c r="P725" s="79">
        <f t="shared" si="76"/>
        <v>4</v>
      </c>
      <c r="Q725" s="79">
        <f t="shared" si="77"/>
        <v>1079</v>
      </c>
    </row>
    <row r="726" spans="1:17" x14ac:dyDescent="0.35">
      <c r="A726" s="82" t="s">
        <v>78</v>
      </c>
      <c r="B726" s="79">
        <v>1124</v>
      </c>
      <c r="O726" s="79" t="s">
        <v>61</v>
      </c>
      <c r="P726" s="79">
        <f t="shared" si="76"/>
        <v>4</v>
      </c>
      <c r="Q726" s="79">
        <f t="shared" si="77"/>
        <v>1079</v>
      </c>
    </row>
    <row r="727" spans="1:17" x14ac:dyDescent="0.35">
      <c r="A727" s="82" t="s">
        <v>78</v>
      </c>
      <c r="B727" s="79">
        <v>1124</v>
      </c>
      <c r="O727" s="79" t="s">
        <v>61</v>
      </c>
      <c r="P727" s="79">
        <f t="shared" si="76"/>
        <v>4</v>
      </c>
      <c r="Q727" s="79">
        <f t="shared" si="77"/>
        <v>1079</v>
      </c>
    </row>
    <row r="728" spans="1:17" x14ac:dyDescent="0.35">
      <c r="A728" s="82" t="s">
        <v>78</v>
      </c>
      <c r="B728" s="79">
        <v>1124</v>
      </c>
      <c r="O728" s="79" t="s">
        <v>61</v>
      </c>
      <c r="P728" s="79">
        <f t="shared" si="76"/>
        <v>4</v>
      </c>
      <c r="Q728" s="79">
        <f t="shared" si="77"/>
        <v>1079</v>
      </c>
    </row>
    <row r="729" spans="1:17" x14ac:dyDescent="0.35">
      <c r="A729" s="82" t="s">
        <v>78</v>
      </c>
      <c r="B729" s="79">
        <v>1124</v>
      </c>
      <c r="O729" s="79" t="s">
        <v>61</v>
      </c>
      <c r="P729" s="79">
        <f t="shared" si="76"/>
        <v>4</v>
      </c>
      <c r="Q729" s="79">
        <f t="shared" si="77"/>
        <v>1079</v>
      </c>
    </row>
    <row r="730" spans="1:17" x14ac:dyDescent="0.35">
      <c r="A730" s="82" t="s">
        <v>78</v>
      </c>
      <c r="B730" s="79">
        <v>1124</v>
      </c>
      <c r="O730" s="79" t="s">
        <v>61</v>
      </c>
      <c r="P730" s="79">
        <f t="shared" si="76"/>
        <v>4</v>
      </c>
      <c r="Q730" s="79">
        <f t="shared" si="77"/>
        <v>1079</v>
      </c>
    </row>
    <row r="731" spans="1:17" x14ac:dyDescent="0.35">
      <c r="A731" s="82" t="s">
        <v>78</v>
      </c>
      <c r="B731" s="79">
        <v>1124</v>
      </c>
      <c r="O731" s="79" t="s">
        <v>61</v>
      </c>
      <c r="P731" s="79">
        <f t="shared" si="76"/>
        <v>4</v>
      </c>
      <c r="Q731" s="79">
        <f t="shared" si="77"/>
        <v>1079</v>
      </c>
    </row>
    <row r="732" spans="1:17" x14ac:dyDescent="0.35">
      <c r="A732" s="82" t="s">
        <v>78</v>
      </c>
      <c r="B732" s="79">
        <v>1124</v>
      </c>
      <c r="O732" s="79" t="s">
        <v>61</v>
      </c>
      <c r="P732" s="79">
        <f t="shared" si="76"/>
        <v>4</v>
      </c>
      <c r="Q732" s="79">
        <f t="shared" si="77"/>
        <v>1079</v>
      </c>
    </row>
    <row r="733" spans="1:17" x14ac:dyDescent="0.35">
      <c r="A733" s="82" t="s">
        <v>78</v>
      </c>
      <c r="B733" s="79">
        <v>1124</v>
      </c>
      <c r="O733" s="79" t="s">
        <v>61</v>
      </c>
      <c r="P733" s="79">
        <f t="shared" si="76"/>
        <v>4</v>
      </c>
      <c r="Q733" s="79">
        <f t="shared" si="77"/>
        <v>1079</v>
      </c>
    </row>
    <row r="734" spans="1:17" x14ac:dyDescent="0.35">
      <c r="A734" s="82" t="s">
        <v>78</v>
      </c>
      <c r="B734" s="79">
        <v>1124</v>
      </c>
      <c r="O734" s="79" t="s">
        <v>61</v>
      </c>
      <c r="P734" s="79">
        <f t="shared" ref="P734:P797" si="78">P716+1</f>
        <v>4</v>
      </c>
      <c r="Q734" s="79">
        <f t="shared" ref="Q734:Q797" si="79">Q464</f>
        <v>1079</v>
      </c>
    </row>
    <row r="735" spans="1:17" x14ac:dyDescent="0.35">
      <c r="A735" s="82" t="s">
        <v>78</v>
      </c>
      <c r="B735" s="79">
        <v>1124</v>
      </c>
      <c r="O735" s="79" t="s">
        <v>61</v>
      </c>
      <c r="P735" s="79">
        <f t="shared" si="78"/>
        <v>4</v>
      </c>
      <c r="Q735" s="79">
        <f t="shared" si="79"/>
        <v>1079</v>
      </c>
    </row>
    <row r="736" spans="1:17" x14ac:dyDescent="0.35">
      <c r="A736" s="82" t="s">
        <v>78</v>
      </c>
      <c r="B736" s="79">
        <v>1124</v>
      </c>
      <c r="O736" s="79" t="s">
        <v>61</v>
      </c>
      <c r="P736" s="79">
        <f t="shared" si="78"/>
        <v>4</v>
      </c>
      <c r="Q736" s="79">
        <f t="shared" si="79"/>
        <v>1079</v>
      </c>
    </row>
    <row r="737" spans="1:17" x14ac:dyDescent="0.35">
      <c r="A737" s="82" t="s">
        <v>78</v>
      </c>
      <c r="B737" s="79">
        <v>1124</v>
      </c>
      <c r="O737" s="79" t="s">
        <v>61</v>
      </c>
      <c r="P737" s="79">
        <f t="shared" si="78"/>
        <v>4</v>
      </c>
      <c r="Q737" s="79">
        <f t="shared" si="79"/>
        <v>1079</v>
      </c>
    </row>
    <row r="738" spans="1:17" x14ac:dyDescent="0.35">
      <c r="A738" s="82" t="s">
        <v>78</v>
      </c>
      <c r="B738" s="79">
        <v>1124</v>
      </c>
      <c r="O738" s="79" t="s">
        <v>61</v>
      </c>
      <c r="P738" s="79">
        <f t="shared" si="78"/>
        <v>4</v>
      </c>
      <c r="Q738" s="79">
        <f t="shared" si="79"/>
        <v>1079</v>
      </c>
    </row>
    <row r="739" spans="1:17" x14ac:dyDescent="0.35">
      <c r="A739" s="82" t="s">
        <v>78</v>
      </c>
      <c r="B739" s="79">
        <v>1124</v>
      </c>
      <c r="O739" s="79" t="s">
        <v>61</v>
      </c>
      <c r="P739" s="79">
        <f t="shared" si="78"/>
        <v>4</v>
      </c>
      <c r="Q739" s="79">
        <f t="shared" si="79"/>
        <v>1079</v>
      </c>
    </row>
    <row r="740" spans="1:17" x14ac:dyDescent="0.35">
      <c r="A740" s="82" t="s">
        <v>78</v>
      </c>
      <c r="B740" s="79">
        <v>1124</v>
      </c>
      <c r="O740" s="79" t="s">
        <v>61</v>
      </c>
      <c r="P740" s="79">
        <f t="shared" si="78"/>
        <v>4</v>
      </c>
      <c r="Q740" s="79">
        <f t="shared" si="79"/>
        <v>1079</v>
      </c>
    </row>
    <row r="741" spans="1:17" x14ac:dyDescent="0.35">
      <c r="A741" s="82" t="s">
        <v>78</v>
      </c>
      <c r="B741" s="79">
        <v>1124</v>
      </c>
      <c r="O741" s="79" t="s">
        <v>61</v>
      </c>
      <c r="P741" s="79">
        <f t="shared" si="78"/>
        <v>5</v>
      </c>
      <c r="Q741" s="79">
        <f t="shared" si="79"/>
        <v>1122</v>
      </c>
    </row>
    <row r="742" spans="1:17" x14ac:dyDescent="0.35">
      <c r="A742" s="82" t="s">
        <v>78</v>
      </c>
      <c r="B742" s="79">
        <v>1124</v>
      </c>
      <c r="O742" s="79" t="s">
        <v>61</v>
      </c>
      <c r="P742" s="79">
        <f t="shared" si="78"/>
        <v>5</v>
      </c>
      <c r="Q742" s="79">
        <f t="shared" si="79"/>
        <v>1122</v>
      </c>
    </row>
    <row r="743" spans="1:17" x14ac:dyDescent="0.35">
      <c r="A743" s="82" t="s">
        <v>78</v>
      </c>
      <c r="B743" s="79">
        <v>1124</v>
      </c>
      <c r="O743" s="79" t="s">
        <v>61</v>
      </c>
      <c r="P743" s="79">
        <f t="shared" si="78"/>
        <v>5</v>
      </c>
      <c r="Q743" s="79">
        <f t="shared" si="79"/>
        <v>1122</v>
      </c>
    </row>
    <row r="744" spans="1:17" x14ac:dyDescent="0.35">
      <c r="A744" s="82" t="s">
        <v>78</v>
      </c>
      <c r="B744" s="79">
        <v>1124</v>
      </c>
      <c r="O744" s="79" t="s">
        <v>61</v>
      </c>
      <c r="P744" s="79">
        <f t="shared" si="78"/>
        <v>5</v>
      </c>
      <c r="Q744" s="79">
        <f t="shared" si="79"/>
        <v>1122</v>
      </c>
    </row>
    <row r="745" spans="1:17" x14ac:dyDescent="0.35">
      <c r="A745" s="82" t="s">
        <v>78</v>
      </c>
      <c r="B745" s="79">
        <v>1124</v>
      </c>
      <c r="O745" s="79" t="s">
        <v>61</v>
      </c>
      <c r="P745" s="79">
        <f t="shared" si="78"/>
        <v>5</v>
      </c>
      <c r="Q745" s="79">
        <f t="shared" si="79"/>
        <v>1122</v>
      </c>
    </row>
    <row r="746" spans="1:17" x14ac:dyDescent="0.35">
      <c r="A746" s="82" t="s">
        <v>78</v>
      </c>
      <c r="B746" s="79">
        <v>1124</v>
      </c>
      <c r="O746" s="79" t="s">
        <v>61</v>
      </c>
      <c r="P746" s="79">
        <f t="shared" si="78"/>
        <v>5</v>
      </c>
      <c r="Q746" s="79">
        <f t="shared" si="79"/>
        <v>1122</v>
      </c>
    </row>
    <row r="747" spans="1:17" x14ac:dyDescent="0.35">
      <c r="A747" s="82" t="s">
        <v>78</v>
      </c>
      <c r="B747" s="79">
        <v>1124</v>
      </c>
      <c r="O747" s="79" t="s">
        <v>61</v>
      </c>
      <c r="P747" s="79">
        <f t="shared" si="78"/>
        <v>5</v>
      </c>
      <c r="Q747" s="79">
        <f t="shared" si="79"/>
        <v>1122</v>
      </c>
    </row>
    <row r="748" spans="1:17" x14ac:dyDescent="0.35">
      <c r="A748" s="82" t="s">
        <v>78</v>
      </c>
      <c r="B748" s="79">
        <v>1124</v>
      </c>
      <c r="O748" s="79" t="s">
        <v>61</v>
      </c>
      <c r="P748" s="79">
        <f t="shared" si="78"/>
        <v>5</v>
      </c>
      <c r="Q748" s="79">
        <f t="shared" si="79"/>
        <v>1122</v>
      </c>
    </row>
    <row r="749" spans="1:17" x14ac:dyDescent="0.35">
      <c r="A749" s="82" t="s">
        <v>78</v>
      </c>
      <c r="B749" s="79">
        <v>1124</v>
      </c>
      <c r="O749" s="79" t="s">
        <v>61</v>
      </c>
      <c r="P749" s="79">
        <f t="shared" si="78"/>
        <v>5</v>
      </c>
      <c r="Q749" s="79">
        <f t="shared" si="79"/>
        <v>1122</v>
      </c>
    </row>
    <row r="750" spans="1:17" x14ac:dyDescent="0.35">
      <c r="A750" s="82" t="s">
        <v>78</v>
      </c>
      <c r="B750" s="79">
        <v>1124</v>
      </c>
      <c r="O750" s="79" t="s">
        <v>61</v>
      </c>
      <c r="P750" s="79">
        <f t="shared" si="78"/>
        <v>5</v>
      </c>
      <c r="Q750" s="79">
        <f t="shared" si="79"/>
        <v>1122</v>
      </c>
    </row>
    <row r="751" spans="1:17" x14ac:dyDescent="0.35">
      <c r="A751" s="82" t="s">
        <v>78</v>
      </c>
      <c r="B751" s="79">
        <v>1124</v>
      </c>
      <c r="O751" s="79" t="s">
        <v>61</v>
      </c>
      <c r="P751" s="79">
        <f t="shared" si="78"/>
        <v>5</v>
      </c>
      <c r="Q751" s="79">
        <f t="shared" si="79"/>
        <v>1122</v>
      </c>
    </row>
    <row r="752" spans="1:17" x14ac:dyDescent="0.35">
      <c r="A752" s="82" t="s">
        <v>78</v>
      </c>
      <c r="B752" s="79">
        <v>1124</v>
      </c>
      <c r="O752" s="79" t="s">
        <v>61</v>
      </c>
      <c r="P752" s="79">
        <f t="shared" si="78"/>
        <v>5</v>
      </c>
      <c r="Q752" s="79">
        <f t="shared" si="79"/>
        <v>1122</v>
      </c>
    </row>
    <row r="753" spans="1:17" x14ac:dyDescent="0.35">
      <c r="A753" s="82" t="s">
        <v>78</v>
      </c>
      <c r="B753" s="79">
        <v>1124</v>
      </c>
      <c r="O753" s="79" t="s">
        <v>61</v>
      </c>
      <c r="P753" s="79">
        <f t="shared" si="78"/>
        <v>5</v>
      </c>
      <c r="Q753" s="79">
        <f t="shared" si="79"/>
        <v>1122</v>
      </c>
    </row>
    <row r="754" spans="1:17" x14ac:dyDescent="0.35">
      <c r="A754" s="82" t="s">
        <v>78</v>
      </c>
      <c r="B754" s="79">
        <v>1124</v>
      </c>
      <c r="O754" s="79" t="s">
        <v>61</v>
      </c>
      <c r="P754" s="79">
        <f t="shared" si="78"/>
        <v>5</v>
      </c>
      <c r="Q754" s="79">
        <f t="shared" si="79"/>
        <v>1122</v>
      </c>
    </row>
    <row r="755" spans="1:17" x14ac:dyDescent="0.35">
      <c r="A755" s="82" t="s">
        <v>78</v>
      </c>
      <c r="B755" s="79">
        <v>1124</v>
      </c>
      <c r="O755" s="79" t="s">
        <v>61</v>
      </c>
      <c r="P755" s="79">
        <f t="shared" si="78"/>
        <v>5</v>
      </c>
      <c r="Q755" s="79">
        <f t="shared" si="79"/>
        <v>1122</v>
      </c>
    </row>
    <row r="756" spans="1:17" x14ac:dyDescent="0.35">
      <c r="A756" s="82" t="s">
        <v>78</v>
      </c>
      <c r="B756" s="79">
        <v>1124</v>
      </c>
      <c r="O756" s="79" t="s">
        <v>61</v>
      </c>
      <c r="P756" s="79">
        <f t="shared" si="78"/>
        <v>5</v>
      </c>
      <c r="Q756" s="79">
        <f t="shared" si="79"/>
        <v>1122</v>
      </c>
    </row>
    <row r="757" spans="1:17" x14ac:dyDescent="0.35">
      <c r="A757" s="82" t="s">
        <v>78</v>
      </c>
      <c r="B757" s="79">
        <v>1124</v>
      </c>
      <c r="O757" s="79" t="s">
        <v>61</v>
      </c>
      <c r="P757" s="79">
        <f t="shared" si="78"/>
        <v>5</v>
      </c>
      <c r="Q757" s="79">
        <f t="shared" si="79"/>
        <v>1122</v>
      </c>
    </row>
    <row r="758" spans="1:17" x14ac:dyDescent="0.35">
      <c r="A758" s="82" t="s">
        <v>78</v>
      </c>
      <c r="B758" s="79">
        <v>1124</v>
      </c>
      <c r="O758" s="79" t="s">
        <v>61</v>
      </c>
      <c r="P758" s="79">
        <f t="shared" si="78"/>
        <v>5</v>
      </c>
      <c r="Q758" s="79">
        <f t="shared" si="79"/>
        <v>1122</v>
      </c>
    </row>
    <row r="759" spans="1:17" x14ac:dyDescent="0.35">
      <c r="A759" s="82" t="s">
        <v>78</v>
      </c>
      <c r="B759" s="79">
        <v>1124</v>
      </c>
      <c r="O759" s="79" t="s">
        <v>61</v>
      </c>
      <c r="P759" s="79">
        <f t="shared" si="78"/>
        <v>6</v>
      </c>
      <c r="Q759" s="79">
        <f t="shared" si="79"/>
        <v>1164</v>
      </c>
    </row>
    <row r="760" spans="1:17" x14ac:dyDescent="0.35">
      <c r="A760" s="82" t="s">
        <v>78</v>
      </c>
      <c r="B760" s="79">
        <v>1124</v>
      </c>
      <c r="O760" s="79" t="s">
        <v>61</v>
      </c>
      <c r="P760" s="79">
        <f t="shared" si="78"/>
        <v>6</v>
      </c>
      <c r="Q760" s="79">
        <f t="shared" si="79"/>
        <v>1164</v>
      </c>
    </row>
    <row r="761" spans="1:17" x14ac:dyDescent="0.35">
      <c r="A761" s="82" t="s">
        <v>78</v>
      </c>
      <c r="B761" s="79">
        <v>1124</v>
      </c>
      <c r="O761" s="79" t="s">
        <v>61</v>
      </c>
      <c r="P761" s="79">
        <f t="shared" si="78"/>
        <v>6</v>
      </c>
      <c r="Q761" s="79">
        <f t="shared" si="79"/>
        <v>1164</v>
      </c>
    </row>
    <row r="762" spans="1:17" x14ac:dyDescent="0.35">
      <c r="A762" s="82" t="s">
        <v>78</v>
      </c>
      <c r="B762" s="79">
        <v>1124</v>
      </c>
      <c r="O762" s="79" t="s">
        <v>61</v>
      </c>
      <c r="P762" s="79">
        <f t="shared" si="78"/>
        <v>6</v>
      </c>
      <c r="Q762" s="79">
        <f t="shared" si="79"/>
        <v>1164</v>
      </c>
    </row>
    <row r="763" spans="1:17" x14ac:dyDescent="0.35">
      <c r="A763" s="82" t="s">
        <v>78</v>
      </c>
      <c r="B763" s="79">
        <v>1124</v>
      </c>
      <c r="O763" s="79" t="s">
        <v>61</v>
      </c>
      <c r="P763" s="79">
        <f t="shared" si="78"/>
        <v>6</v>
      </c>
      <c r="Q763" s="79">
        <f t="shared" si="79"/>
        <v>1164</v>
      </c>
    </row>
    <row r="764" spans="1:17" x14ac:dyDescent="0.35">
      <c r="A764" s="82" t="s">
        <v>78</v>
      </c>
      <c r="B764" s="79">
        <v>1124</v>
      </c>
      <c r="O764" s="79" t="s">
        <v>61</v>
      </c>
      <c r="P764" s="79">
        <f t="shared" si="78"/>
        <v>6</v>
      </c>
      <c r="Q764" s="79">
        <f t="shared" si="79"/>
        <v>1164</v>
      </c>
    </row>
    <row r="765" spans="1:17" x14ac:dyDescent="0.35">
      <c r="A765" s="82" t="s">
        <v>78</v>
      </c>
      <c r="B765" s="79">
        <v>1124</v>
      </c>
      <c r="O765" s="79" t="s">
        <v>61</v>
      </c>
      <c r="P765" s="79">
        <f t="shared" si="78"/>
        <v>6</v>
      </c>
      <c r="Q765" s="79">
        <f t="shared" si="79"/>
        <v>1164</v>
      </c>
    </row>
    <row r="766" spans="1:17" x14ac:dyDescent="0.35">
      <c r="A766" s="82" t="s">
        <v>78</v>
      </c>
      <c r="B766" s="79">
        <v>1124</v>
      </c>
      <c r="O766" s="79" t="s">
        <v>61</v>
      </c>
      <c r="P766" s="79">
        <f t="shared" si="78"/>
        <v>6</v>
      </c>
      <c r="Q766" s="79">
        <f t="shared" si="79"/>
        <v>1164</v>
      </c>
    </row>
    <row r="767" spans="1:17" x14ac:dyDescent="0.35">
      <c r="A767" s="82" t="s">
        <v>78</v>
      </c>
      <c r="B767" s="79">
        <v>1124</v>
      </c>
      <c r="O767" s="79" t="s">
        <v>61</v>
      </c>
      <c r="P767" s="79">
        <f t="shared" si="78"/>
        <v>6</v>
      </c>
      <c r="Q767" s="79">
        <f t="shared" si="79"/>
        <v>1164</v>
      </c>
    </row>
    <row r="768" spans="1:17" x14ac:dyDescent="0.35">
      <c r="A768" s="82" t="s">
        <v>78</v>
      </c>
      <c r="B768" s="79">
        <v>1124</v>
      </c>
      <c r="O768" s="79" t="s">
        <v>61</v>
      </c>
      <c r="P768" s="79">
        <f t="shared" si="78"/>
        <v>6</v>
      </c>
      <c r="Q768" s="79">
        <f t="shared" si="79"/>
        <v>1164</v>
      </c>
    </row>
    <row r="769" spans="1:17" x14ac:dyDescent="0.35">
      <c r="A769" s="82" t="s">
        <v>78</v>
      </c>
      <c r="B769" s="79">
        <v>1124</v>
      </c>
      <c r="O769" s="79" t="s">
        <v>61</v>
      </c>
      <c r="P769" s="79">
        <f t="shared" si="78"/>
        <v>6</v>
      </c>
      <c r="Q769" s="79">
        <f t="shared" si="79"/>
        <v>1164</v>
      </c>
    </row>
    <row r="770" spans="1:17" x14ac:dyDescent="0.35">
      <c r="A770" s="82" t="s">
        <v>78</v>
      </c>
      <c r="B770" s="79">
        <v>1124</v>
      </c>
      <c r="O770" s="79" t="s">
        <v>61</v>
      </c>
      <c r="P770" s="79">
        <f t="shared" si="78"/>
        <v>6</v>
      </c>
      <c r="Q770" s="79">
        <f t="shared" si="79"/>
        <v>1164</v>
      </c>
    </row>
    <row r="771" spans="1:17" x14ac:dyDescent="0.35">
      <c r="A771" s="82" t="s">
        <v>78</v>
      </c>
      <c r="B771" s="79">
        <v>1124</v>
      </c>
      <c r="O771" s="79" t="s">
        <v>61</v>
      </c>
      <c r="P771" s="79">
        <f t="shared" si="78"/>
        <v>6</v>
      </c>
      <c r="Q771" s="79">
        <f t="shared" si="79"/>
        <v>1164</v>
      </c>
    </row>
    <row r="772" spans="1:17" x14ac:dyDescent="0.35">
      <c r="A772" s="82" t="s">
        <v>78</v>
      </c>
      <c r="B772" s="79">
        <v>1124</v>
      </c>
      <c r="O772" s="79" t="s">
        <v>61</v>
      </c>
      <c r="P772" s="79">
        <f t="shared" si="78"/>
        <v>6</v>
      </c>
      <c r="Q772" s="79">
        <f t="shared" si="79"/>
        <v>1164</v>
      </c>
    </row>
    <row r="773" spans="1:17" x14ac:dyDescent="0.35">
      <c r="A773" s="82" t="s">
        <v>78</v>
      </c>
      <c r="B773" s="79">
        <v>1124</v>
      </c>
      <c r="O773" s="79" t="s">
        <v>61</v>
      </c>
      <c r="P773" s="79">
        <f t="shared" si="78"/>
        <v>6</v>
      </c>
      <c r="Q773" s="79">
        <f t="shared" si="79"/>
        <v>1164</v>
      </c>
    </row>
    <row r="774" spans="1:17" x14ac:dyDescent="0.35">
      <c r="A774" s="82" t="s">
        <v>78</v>
      </c>
      <c r="B774" s="79">
        <v>1124</v>
      </c>
      <c r="O774" s="79" t="s">
        <v>61</v>
      </c>
      <c r="P774" s="79">
        <f t="shared" si="78"/>
        <v>6</v>
      </c>
      <c r="Q774" s="79">
        <f t="shared" si="79"/>
        <v>1164</v>
      </c>
    </row>
    <row r="775" spans="1:17" x14ac:dyDescent="0.35">
      <c r="A775" s="82" t="s">
        <v>78</v>
      </c>
      <c r="B775" s="79">
        <v>1124</v>
      </c>
      <c r="O775" s="79" t="s">
        <v>61</v>
      </c>
      <c r="P775" s="79">
        <f t="shared" si="78"/>
        <v>6</v>
      </c>
      <c r="Q775" s="79">
        <f t="shared" si="79"/>
        <v>1164</v>
      </c>
    </row>
    <row r="776" spans="1:17" x14ac:dyDescent="0.35">
      <c r="A776" s="82" t="s">
        <v>78</v>
      </c>
      <c r="B776" s="79">
        <v>1124</v>
      </c>
      <c r="O776" s="79" t="s">
        <v>61</v>
      </c>
      <c r="P776" s="79">
        <f t="shared" si="78"/>
        <v>6</v>
      </c>
      <c r="Q776" s="79">
        <f t="shared" si="79"/>
        <v>1164</v>
      </c>
    </row>
    <row r="777" spans="1:17" x14ac:dyDescent="0.35">
      <c r="A777" s="82" t="s">
        <v>78</v>
      </c>
      <c r="B777" s="79">
        <v>1124</v>
      </c>
      <c r="O777" s="79" t="s">
        <v>61</v>
      </c>
      <c r="P777" s="79">
        <f t="shared" si="78"/>
        <v>7</v>
      </c>
      <c r="Q777" s="79">
        <f t="shared" si="79"/>
        <v>1205</v>
      </c>
    </row>
    <row r="778" spans="1:17" x14ac:dyDescent="0.35">
      <c r="A778" s="82" t="s">
        <v>78</v>
      </c>
      <c r="B778" s="79">
        <v>1124</v>
      </c>
      <c r="O778" s="79" t="s">
        <v>61</v>
      </c>
      <c r="P778" s="79">
        <f t="shared" si="78"/>
        <v>7</v>
      </c>
      <c r="Q778" s="79">
        <f t="shared" si="79"/>
        <v>1205</v>
      </c>
    </row>
    <row r="779" spans="1:17" x14ac:dyDescent="0.35">
      <c r="A779" s="82" t="s">
        <v>78</v>
      </c>
      <c r="B779" s="79">
        <v>1124</v>
      </c>
      <c r="O779" s="79" t="s">
        <v>61</v>
      </c>
      <c r="P779" s="79">
        <f t="shared" si="78"/>
        <v>7</v>
      </c>
      <c r="Q779" s="79">
        <f t="shared" si="79"/>
        <v>1205</v>
      </c>
    </row>
    <row r="780" spans="1:17" x14ac:dyDescent="0.35">
      <c r="A780" s="82" t="s">
        <v>78</v>
      </c>
      <c r="B780" s="79">
        <v>1124</v>
      </c>
      <c r="O780" s="79" t="s">
        <v>61</v>
      </c>
      <c r="P780" s="79">
        <f t="shared" si="78"/>
        <v>7</v>
      </c>
      <c r="Q780" s="79">
        <f t="shared" si="79"/>
        <v>1205</v>
      </c>
    </row>
    <row r="781" spans="1:17" x14ac:dyDescent="0.35">
      <c r="A781" s="82" t="s">
        <v>78</v>
      </c>
      <c r="B781" s="79">
        <v>1124</v>
      </c>
      <c r="O781" s="79" t="s">
        <v>61</v>
      </c>
      <c r="P781" s="79">
        <f t="shared" si="78"/>
        <v>7</v>
      </c>
      <c r="Q781" s="79">
        <f t="shared" si="79"/>
        <v>1205</v>
      </c>
    </row>
    <row r="782" spans="1:17" x14ac:dyDescent="0.35">
      <c r="A782" s="82" t="s">
        <v>78</v>
      </c>
      <c r="B782" s="79">
        <v>1124</v>
      </c>
      <c r="O782" s="79" t="s">
        <v>61</v>
      </c>
      <c r="P782" s="79">
        <f t="shared" si="78"/>
        <v>7</v>
      </c>
      <c r="Q782" s="79">
        <f t="shared" si="79"/>
        <v>1205</v>
      </c>
    </row>
    <row r="783" spans="1:17" x14ac:dyDescent="0.35">
      <c r="A783" s="82" t="s">
        <v>78</v>
      </c>
      <c r="B783" s="79">
        <v>1124</v>
      </c>
      <c r="O783" s="79" t="s">
        <v>61</v>
      </c>
      <c r="P783" s="79">
        <f t="shared" si="78"/>
        <v>7</v>
      </c>
      <c r="Q783" s="79">
        <f t="shared" si="79"/>
        <v>1205</v>
      </c>
    </row>
    <row r="784" spans="1:17" x14ac:dyDescent="0.35">
      <c r="A784" s="82" t="s">
        <v>78</v>
      </c>
      <c r="B784" s="79">
        <v>1124</v>
      </c>
      <c r="O784" s="79" t="s">
        <v>61</v>
      </c>
      <c r="P784" s="79">
        <f t="shared" si="78"/>
        <v>7</v>
      </c>
      <c r="Q784" s="79">
        <f t="shared" si="79"/>
        <v>1205</v>
      </c>
    </row>
    <row r="785" spans="1:17" x14ac:dyDescent="0.35">
      <c r="A785" s="82" t="s">
        <v>78</v>
      </c>
      <c r="B785" s="79">
        <v>1124</v>
      </c>
      <c r="O785" s="79" t="s">
        <v>61</v>
      </c>
      <c r="P785" s="79">
        <f t="shared" si="78"/>
        <v>7</v>
      </c>
      <c r="Q785" s="79">
        <f t="shared" si="79"/>
        <v>1205</v>
      </c>
    </row>
    <row r="786" spans="1:17" x14ac:dyDescent="0.35">
      <c r="A786" s="82" t="s">
        <v>78</v>
      </c>
      <c r="B786" s="79">
        <v>1124</v>
      </c>
      <c r="O786" s="79" t="s">
        <v>61</v>
      </c>
      <c r="P786" s="79">
        <f t="shared" si="78"/>
        <v>7</v>
      </c>
      <c r="Q786" s="79">
        <f t="shared" si="79"/>
        <v>1205</v>
      </c>
    </row>
    <row r="787" spans="1:17" x14ac:dyDescent="0.35">
      <c r="A787" s="82" t="s">
        <v>78</v>
      </c>
      <c r="B787" s="79">
        <v>1124</v>
      </c>
      <c r="O787" s="79" t="s">
        <v>61</v>
      </c>
      <c r="P787" s="79">
        <f t="shared" si="78"/>
        <v>7</v>
      </c>
      <c r="Q787" s="79">
        <f t="shared" si="79"/>
        <v>1205</v>
      </c>
    </row>
    <row r="788" spans="1:17" x14ac:dyDescent="0.35">
      <c r="A788" s="82" t="s">
        <v>78</v>
      </c>
      <c r="B788" s="79">
        <v>1124</v>
      </c>
      <c r="O788" s="79" t="s">
        <v>61</v>
      </c>
      <c r="P788" s="79">
        <f t="shared" si="78"/>
        <v>7</v>
      </c>
      <c r="Q788" s="79">
        <f t="shared" si="79"/>
        <v>1205</v>
      </c>
    </row>
    <row r="789" spans="1:17" x14ac:dyDescent="0.35">
      <c r="A789" s="82" t="s">
        <v>78</v>
      </c>
      <c r="B789" s="79">
        <v>1124</v>
      </c>
      <c r="O789" s="79" t="s">
        <v>61</v>
      </c>
      <c r="P789" s="79">
        <f t="shared" si="78"/>
        <v>7</v>
      </c>
      <c r="Q789" s="79">
        <f t="shared" si="79"/>
        <v>1205</v>
      </c>
    </row>
    <row r="790" spans="1:17" x14ac:dyDescent="0.35">
      <c r="A790" s="82" t="s">
        <v>78</v>
      </c>
      <c r="B790" s="79">
        <v>1124</v>
      </c>
      <c r="O790" s="79" t="s">
        <v>61</v>
      </c>
      <c r="P790" s="79">
        <f t="shared" si="78"/>
        <v>7</v>
      </c>
      <c r="Q790" s="79">
        <f t="shared" si="79"/>
        <v>1205</v>
      </c>
    </row>
    <row r="791" spans="1:17" x14ac:dyDescent="0.35">
      <c r="A791" s="82" t="s">
        <v>78</v>
      </c>
      <c r="B791" s="79">
        <v>1124</v>
      </c>
      <c r="O791" s="79" t="s">
        <v>61</v>
      </c>
      <c r="P791" s="79">
        <f t="shared" si="78"/>
        <v>7</v>
      </c>
      <c r="Q791" s="79">
        <f t="shared" si="79"/>
        <v>1205</v>
      </c>
    </row>
    <row r="792" spans="1:17" x14ac:dyDescent="0.35">
      <c r="A792" s="82" t="s">
        <v>78</v>
      </c>
      <c r="B792" s="79">
        <v>1124</v>
      </c>
      <c r="O792" s="79" t="s">
        <v>61</v>
      </c>
      <c r="P792" s="79">
        <f t="shared" si="78"/>
        <v>7</v>
      </c>
      <c r="Q792" s="79">
        <f t="shared" si="79"/>
        <v>1205</v>
      </c>
    </row>
    <row r="793" spans="1:17" x14ac:dyDescent="0.35">
      <c r="A793" s="82" t="s">
        <v>78</v>
      </c>
      <c r="B793" s="79">
        <v>1124</v>
      </c>
      <c r="O793" s="79" t="s">
        <v>61</v>
      </c>
      <c r="P793" s="79">
        <f t="shared" si="78"/>
        <v>7</v>
      </c>
      <c r="Q793" s="79">
        <f t="shared" si="79"/>
        <v>1205</v>
      </c>
    </row>
    <row r="794" spans="1:17" x14ac:dyDescent="0.35">
      <c r="A794" s="82" t="s">
        <v>78</v>
      </c>
      <c r="B794" s="79">
        <v>1124</v>
      </c>
      <c r="O794" s="79" t="s">
        <v>61</v>
      </c>
      <c r="P794" s="79">
        <f t="shared" si="78"/>
        <v>7</v>
      </c>
      <c r="Q794" s="79">
        <f t="shared" si="79"/>
        <v>1205</v>
      </c>
    </row>
    <row r="795" spans="1:17" x14ac:dyDescent="0.35">
      <c r="A795" s="82" t="s">
        <v>78</v>
      </c>
      <c r="B795" s="79">
        <v>1124</v>
      </c>
      <c r="O795" s="79" t="s">
        <v>61</v>
      </c>
      <c r="P795" s="79">
        <f t="shared" si="78"/>
        <v>8</v>
      </c>
      <c r="Q795" s="79">
        <f t="shared" si="79"/>
        <v>1239</v>
      </c>
    </row>
    <row r="796" spans="1:17" x14ac:dyDescent="0.35">
      <c r="A796" s="82" t="s">
        <v>78</v>
      </c>
      <c r="B796" s="79">
        <v>1124</v>
      </c>
      <c r="O796" s="79" t="s">
        <v>61</v>
      </c>
      <c r="P796" s="79">
        <f t="shared" si="78"/>
        <v>8</v>
      </c>
      <c r="Q796" s="79">
        <f t="shared" si="79"/>
        <v>1239</v>
      </c>
    </row>
    <row r="797" spans="1:17" x14ac:dyDescent="0.35">
      <c r="A797" s="82" t="s">
        <v>78</v>
      </c>
      <c r="B797" s="79">
        <v>1124</v>
      </c>
      <c r="O797" s="79" t="s">
        <v>61</v>
      </c>
      <c r="P797" s="79">
        <f t="shared" si="78"/>
        <v>8</v>
      </c>
      <c r="Q797" s="79">
        <f t="shared" si="79"/>
        <v>1239</v>
      </c>
    </row>
    <row r="798" spans="1:17" x14ac:dyDescent="0.35">
      <c r="A798" s="82" t="s">
        <v>78</v>
      </c>
      <c r="B798" s="79">
        <v>1124</v>
      </c>
      <c r="O798" s="79" t="s">
        <v>61</v>
      </c>
      <c r="P798" s="79">
        <f t="shared" ref="P798:P861" si="80">P780+1</f>
        <v>8</v>
      </c>
      <c r="Q798" s="79">
        <f t="shared" ref="Q798:Q861" si="81">Q528</f>
        <v>1239</v>
      </c>
    </row>
    <row r="799" spans="1:17" x14ac:dyDescent="0.35">
      <c r="A799" s="82" t="s">
        <v>78</v>
      </c>
      <c r="B799" s="79">
        <v>1124</v>
      </c>
      <c r="O799" s="79" t="s">
        <v>61</v>
      </c>
      <c r="P799" s="79">
        <f t="shared" si="80"/>
        <v>8</v>
      </c>
      <c r="Q799" s="79">
        <f t="shared" si="81"/>
        <v>1239</v>
      </c>
    </row>
    <row r="800" spans="1:17" x14ac:dyDescent="0.35">
      <c r="A800" s="82" t="s">
        <v>78</v>
      </c>
      <c r="B800" s="79">
        <v>1124</v>
      </c>
      <c r="O800" s="79" t="s">
        <v>61</v>
      </c>
      <c r="P800" s="79">
        <f t="shared" si="80"/>
        <v>8</v>
      </c>
      <c r="Q800" s="79">
        <f t="shared" si="81"/>
        <v>1239</v>
      </c>
    </row>
    <row r="801" spans="1:17" x14ac:dyDescent="0.35">
      <c r="A801" s="82" t="s">
        <v>78</v>
      </c>
      <c r="B801" s="79">
        <v>1124</v>
      </c>
      <c r="O801" s="79" t="s">
        <v>61</v>
      </c>
      <c r="P801" s="79">
        <f t="shared" si="80"/>
        <v>8</v>
      </c>
      <c r="Q801" s="79">
        <f t="shared" si="81"/>
        <v>1239</v>
      </c>
    </row>
    <row r="802" spans="1:17" x14ac:dyDescent="0.35">
      <c r="A802" s="82" t="s">
        <v>78</v>
      </c>
      <c r="B802" s="79">
        <v>1124</v>
      </c>
      <c r="O802" s="79" t="s">
        <v>61</v>
      </c>
      <c r="P802" s="79">
        <f t="shared" si="80"/>
        <v>8</v>
      </c>
      <c r="Q802" s="79">
        <f t="shared" si="81"/>
        <v>1239</v>
      </c>
    </row>
    <row r="803" spans="1:17" x14ac:dyDescent="0.35">
      <c r="A803" s="82" t="s">
        <v>78</v>
      </c>
      <c r="B803" s="79">
        <v>1124</v>
      </c>
      <c r="O803" s="79" t="s">
        <v>61</v>
      </c>
      <c r="P803" s="79">
        <f t="shared" si="80"/>
        <v>8</v>
      </c>
      <c r="Q803" s="79">
        <f t="shared" si="81"/>
        <v>1239</v>
      </c>
    </row>
    <row r="804" spans="1:17" x14ac:dyDescent="0.35">
      <c r="A804" s="82" t="s">
        <v>78</v>
      </c>
      <c r="B804" s="79">
        <v>1124</v>
      </c>
      <c r="O804" s="79" t="s">
        <v>61</v>
      </c>
      <c r="P804" s="79">
        <f t="shared" si="80"/>
        <v>8</v>
      </c>
      <c r="Q804" s="79">
        <f t="shared" si="81"/>
        <v>1239</v>
      </c>
    </row>
    <row r="805" spans="1:17" x14ac:dyDescent="0.35">
      <c r="A805" s="82" t="s">
        <v>78</v>
      </c>
      <c r="B805" s="79">
        <v>1124</v>
      </c>
      <c r="O805" s="79" t="s">
        <v>61</v>
      </c>
      <c r="P805" s="79">
        <f t="shared" si="80"/>
        <v>8</v>
      </c>
      <c r="Q805" s="79">
        <f t="shared" si="81"/>
        <v>1239</v>
      </c>
    </row>
    <row r="806" spans="1:17" x14ac:dyDescent="0.35">
      <c r="A806" s="82" t="s">
        <v>78</v>
      </c>
      <c r="B806" s="79">
        <v>1124</v>
      </c>
      <c r="O806" s="79" t="s">
        <v>61</v>
      </c>
      <c r="P806" s="79">
        <f t="shared" si="80"/>
        <v>8</v>
      </c>
      <c r="Q806" s="79">
        <f t="shared" si="81"/>
        <v>1239</v>
      </c>
    </row>
    <row r="807" spans="1:17" x14ac:dyDescent="0.35">
      <c r="A807" s="82" t="s">
        <v>78</v>
      </c>
      <c r="B807" s="79">
        <v>1124</v>
      </c>
      <c r="O807" s="79" t="s">
        <v>61</v>
      </c>
      <c r="P807" s="79">
        <f t="shared" si="80"/>
        <v>8</v>
      </c>
      <c r="Q807" s="79">
        <f t="shared" si="81"/>
        <v>1239</v>
      </c>
    </row>
    <row r="808" spans="1:17" x14ac:dyDescent="0.35">
      <c r="A808" s="82" t="s">
        <v>78</v>
      </c>
      <c r="B808" s="79">
        <v>1124</v>
      </c>
      <c r="O808" s="79" t="s">
        <v>61</v>
      </c>
      <c r="P808" s="79">
        <f t="shared" si="80"/>
        <v>8</v>
      </c>
      <c r="Q808" s="79">
        <f t="shared" si="81"/>
        <v>1239</v>
      </c>
    </row>
    <row r="809" spans="1:17" x14ac:dyDescent="0.35">
      <c r="A809" s="82" t="s">
        <v>78</v>
      </c>
      <c r="B809" s="79">
        <v>1124</v>
      </c>
      <c r="O809" s="79" t="s">
        <v>61</v>
      </c>
      <c r="P809" s="79">
        <f t="shared" si="80"/>
        <v>8</v>
      </c>
      <c r="Q809" s="79">
        <f t="shared" si="81"/>
        <v>1239</v>
      </c>
    </row>
    <row r="810" spans="1:17" x14ac:dyDescent="0.35">
      <c r="A810" s="82" t="s">
        <v>78</v>
      </c>
      <c r="B810" s="79">
        <v>1124</v>
      </c>
      <c r="O810" s="79" t="s">
        <v>61</v>
      </c>
      <c r="P810" s="79">
        <f t="shared" si="80"/>
        <v>8</v>
      </c>
      <c r="Q810" s="79">
        <f t="shared" si="81"/>
        <v>1239</v>
      </c>
    </row>
    <row r="811" spans="1:17" x14ac:dyDescent="0.35">
      <c r="A811" s="82" t="s">
        <v>78</v>
      </c>
      <c r="B811" s="79">
        <v>1124</v>
      </c>
      <c r="O811" s="79" t="s">
        <v>61</v>
      </c>
      <c r="P811" s="79">
        <f t="shared" si="80"/>
        <v>8</v>
      </c>
      <c r="Q811" s="79">
        <f t="shared" si="81"/>
        <v>1239</v>
      </c>
    </row>
    <row r="812" spans="1:17" x14ac:dyDescent="0.35">
      <c r="A812" s="82" t="s">
        <v>78</v>
      </c>
      <c r="B812" s="79">
        <v>1124</v>
      </c>
      <c r="O812" s="79" t="s">
        <v>61</v>
      </c>
      <c r="P812" s="79">
        <f t="shared" si="80"/>
        <v>8</v>
      </c>
      <c r="Q812" s="79">
        <f t="shared" si="81"/>
        <v>1239</v>
      </c>
    </row>
    <row r="813" spans="1:17" x14ac:dyDescent="0.35">
      <c r="A813" s="82" t="s">
        <v>78</v>
      </c>
      <c r="B813" s="79">
        <v>1124</v>
      </c>
      <c r="O813" s="79" t="s">
        <v>61</v>
      </c>
      <c r="P813" s="79">
        <f t="shared" si="80"/>
        <v>9</v>
      </c>
      <c r="Q813" s="79">
        <f t="shared" si="81"/>
        <v>1266</v>
      </c>
    </row>
    <row r="814" spans="1:17" x14ac:dyDescent="0.35">
      <c r="A814" s="82" t="s">
        <v>78</v>
      </c>
      <c r="B814" s="79">
        <v>1124</v>
      </c>
      <c r="O814" s="79" t="s">
        <v>61</v>
      </c>
      <c r="P814" s="79">
        <f t="shared" si="80"/>
        <v>9</v>
      </c>
      <c r="Q814" s="79">
        <f t="shared" si="81"/>
        <v>1266</v>
      </c>
    </row>
    <row r="815" spans="1:17" x14ac:dyDescent="0.35">
      <c r="A815" s="82" t="s">
        <v>78</v>
      </c>
      <c r="B815" s="79">
        <v>1124</v>
      </c>
      <c r="O815" s="79" t="s">
        <v>61</v>
      </c>
      <c r="P815" s="79">
        <f t="shared" si="80"/>
        <v>9</v>
      </c>
      <c r="Q815" s="79">
        <f t="shared" si="81"/>
        <v>1266</v>
      </c>
    </row>
    <row r="816" spans="1:17" x14ac:dyDescent="0.35">
      <c r="A816" s="82" t="s">
        <v>78</v>
      </c>
      <c r="B816" s="79">
        <v>1124</v>
      </c>
      <c r="O816" s="79" t="s">
        <v>61</v>
      </c>
      <c r="P816" s="79">
        <f t="shared" si="80"/>
        <v>9</v>
      </c>
      <c r="Q816" s="79">
        <f t="shared" si="81"/>
        <v>1266</v>
      </c>
    </row>
    <row r="817" spans="1:17" x14ac:dyDescent="0.35">
      <c r="A817" s="82" t="s">
        <v>78</v>
      </c>
      <c r="B817" s="79">
        <v>1124</v>
      </c>
      <c r="O817" s="79" t="s">
        <v>61</v>
      </c>
      <c r="P817" s="79">
        <f t="shared" si="80"/>
        <v>9</v>
      </c>
      <c r="Q817" s="79">
        <f t="shared" si="81"/>
        <v>1266</v>
      </c>
    </row>
    <row r="818" spans="1:17" x14ac:dyDescent="0.35">
      <c r="A818" s="82" t="s">
        <v>78</v>
      </c>
      <c r="B818" s="79">
        <v>1124</v>
      </c>
      <c r="O818" s="79" t="s">
        <v>61</v>
      </c>
      <c r="P818" s="79">
        <f t="shared" si="80"/>
        <v>9</v>
      </c>
      <c r="Q818" s="79">
        <f t="shared" si="81"/>
        <v>1266</v>
      </c>
    </row>
    <row r="819" spans="1:17" x14ac:dyDescent="0.35">
      <c r="A819" s="82" t="s">
        <v>78</v>
      </c>
      <c r="B819" s="79">
        <v>1124</v>
      </c>
      <c r="O819" s="79" t="s">
        <v>61</v>
      </c>
      <c r="P819" s="79">
        <f t="shared" si="80"/>
        <v>9</v>
      </c>
      <c r="Q819" s="79">
        <f t="shared" si="81"/>
        <v>1266</v>
      </c>
    </row>
    <row r="820" spans="1:17" x14ac:dyDescent="0.35">
      <c r="A820" s="82" t="s">
        <v>78</v>
      </c>
      <c r="B820" s="79">
        <v>1124</v>
      </c>
      <c r="O820" s="79" t="s">
        <v>61</v>
      </c>
      <c r="P820" s="79">
        <f t="shared" si="80"/>
        <v>9</v>
      </c>
      <c r="Q820" s="79">
        <f t="shared" si="81"/>
        <v>1266</v>
      </c>
    </row>
    <row r="821" spans="1:17" x14ac:dyDescent="0.35">
      <c r="A821" s="82" t="s">
        <v>78</v>
      </c>
      <c r="B821" s="79">
        <v>1124</v>
      </c>
      <c r="O821" s="79" t="s">
        <v>61</v>
      </c>
      <c r="P821" s="79">
        <f t="shared" si="80"/>
        <v>9</v>
      </c>
      <c r="Q821" s="79">
        <f t="shared" si="81"/>
        <v>1266</v>
      </c>
    </row>
    <row r="822" spans="1:17" x14ac:dyDescent="0.35">
      <c r="A822" s="82" t="s">
        <v>78</v>
      </c>
      <c r="B822" s="79">
        <v>1124</v>
      </c>
      <c r="O822" s="79" t="s">
        <v>61</v>
      </c>
      <c r="P822" s="79">
        <f t="shared" si="80"/>
        <v>9</v>
      </c>
      <c r="Q822" s="79">
        <f t="shared" si="81"/>
        <v>1266</v>
      </c>
    </row>
    <row r="823" spans="1:17" x14ac:dyDescent="0.35">
      <c r="A823" s="82" t="s">
        <v>78</v>
      </c>
      <c r="B823" s="79">
        <v>1124</v>
      </c>
      <c r="O823" s="79" t="s">
        <v>61</v>
      </c>
      <c r="P823" s="79">
        <f t="shared" si="80"/>
        <v>9</v>
      </c>
      <c r="Q823" s="79">
        <f t="shared" si="81"/>
        <v>1266</v>
      </c>
    </row>
    <row r="824" spans="1:17" x14ac:dyDescent="0.35">
      <c r="A824" s="82" t="s">
        <v>78</v>
      </c>
      <c r="B824" s="79">
        <v>1124</v>
      </c>
      <c r="O824" s="79" t="s">
        <v>61</v>
      </c>
      <c r="P824" s="79">
        <f t="shared" si="80"/>
        <v>9</v>
      </c>
      <c r="Q824" s="79">
        <f t="shared" si="81"/>
        <v>1266</v>
      </c>
    </row>
    <row r="825" spans="1:17" x14ac:dyDescent="0.35">
      <c r="A825" s="82" t="s">
        <v>78</v>
      </c>
      <c r="B825" s="79">
        <v>1124</v>
      </c>
      <c r="O825" s="79" t="s">
        <v>61</v>
      </c>
      <c r="P825" s="79">
        <f t="shared" si="80"/>
        <v>9</v>
      </c>
      <c r="Q825" s="79">
        <f t="shared" si="81"/>
        <v>1266</v>
      </c>
    </row>
    <row r="826" spans="1:17" x14ac:dyDescent="0.35">
      <c r="A826" s="82" t="s">
        <v>78</v>
      </c>
      <c r="B826" s="79">
        <v>1124</v>
      </c>
      <c r="O826" s="79" t="s">
        <v>61</v>
      </c>
      <c r="P826" s="79">
        <f t="shared" si="80"/>
        <v>9</v>
      </c>
      <c r="Q826" s="79">
        <f t="shared" si="81"/>
        <v>1266</v>
      </c>
    </row>
    <row r="827" spans="1:17" x14ac:dyDescent="0.35">
      <c r="A827" s="82" t="s">
        <v>78</v>
      </c>
      <c r="B827" s="79">
        <v>1124</v>
      </c>
      <c r="O827" s="79" t="s">
        <v>61</v>
      </c>
      <c r="P827" s="79">
        <f t="shared" si="80"/>
        <v>9</v>
      </c>
      <c r="Q827" s="79">
        <f t="shared" si="81"/>
        <v>1266</v>
      </c>
    </row>
    <row r="828" spans="1:17" x14ac:dyDescent="0.35">
      <c r="A828" s="82" t="s">
        <v>78</v>
      </c>
      <c r="B828" s="79">
        <v>1124</v>
      </c>
      <c r="O828" s="79" t="s">
        <v>61</v>
      </c>
      <c r="P828" s="79">
        <f t="shared" si="80"/>
        <v>9</v>
      </c>
      <c r="Q828" s="79">
        <f t="shared" si="81"/>
        <v>1266</v>
      </c>
    </row>
    <row r="829" spans="1:17" x14ac:dyDescent="0.35">
      <c r="A829" s="82" t="s">
        <v>78</v>
      </c>
      <c r="B829" s="79">
        <v>1124</v>
      </c>
      <c r="O829" s="79" t="s">
        <v>61</v>
      </c>
      <c r="P829" s="79">
        <f t="shared" si="80"/>
        <v>9</v>
      </c>
      <c r="Q829" s="79">
        <f t="shared" si="81"/>
        <v>1266</v>
      </c>
    </row>
    <row r="830" spans="1:17" x14ac:dyDescent="0.35">
      <c r="A830" s="82" t="s">
        <v>78</v>
      </c>
      <c r="B830" s="79">
        <v>1124</v>
      </c>
      <c r="O830" s="79" t="s">
        <v>61</v>
      </c>
      <c r="P830" s="79">
        <f t="shared" si="80"/>
        <v>9</v>
      </c>
      <c r="Q830" s="79">
        <f t="shared" si="81"/>
        <v>1266</v>
      </c>
    </row>
    <row r="831" spans="1:17" x14ac:dyDescent="0.35">
      <c r="A831" s="82" t="s">
        <v>78</v>
      </c>
      <c r="B831" s="79">
        <v>1124</v>
      </c>
      <c r="O831" s="79" t="s">
        <v>61</v>
      </c>
      <c r="P831" s="79">
        <f t="shared" si="80"/>
        <v>10</v>
      </c>
      <c r="Q831" s="79">
        <f t="shared" si="81"/>
        <v>1288</v>
      </c>
    </row>
    <row r="832" spans="1:17" x14ac:dyDescent="0.35">
      <c r="A832" s="82" t="s">
        <v>78</v>
      </c>
      <c r="B832" s="79">
        <v>1124</v>
      </c>
      <c r="O832" s="79" t="s">
        <v>61</v>
      </c>
      <c r="P832" s="79">
        <f t="shared" si="80"/>
        <v>10</v>
      </c>
      <c r="Q832" s="79">
        <f t="shared" si="81"/>
        <v>1288</v>
      </c>
    </row>
    <row r="833" spans="1:17" x14ac:dyDescent="0.35">
      <c r="A833" s="82" t="s">
        <v>78</v>
      </c>
      <c r="B833" s="79">
        <v>1124</v>
      </c>
      <c r="O833" s="79" t="s">
        <v>61</v>
      </c>
      <c r="P833" s="79">
        <f t="shared" si="80"/>
        <v>10</v>
      </c>
      <c r="Q833" s="79">
        <f t="shared" si="81"/>
        <v>1288</v>
      </c>
    </row>
    <row r="834" spans="1:17" x14ac:dyDescent="0.35">
      <c r="A834" s="82" t="s">
        <v>78</v>
      </c>
      <c r="B834" s="79">
        <v>1124</v>
      </c>
      <c r="O834" s="79" t="s">
        <v>61</v>
      </c>
      <c r="P834" s="79">
        <f t="shared" si="80"/>
        <v>10</v>
      </c>
      <c r="Q834" s="79">
        <f t="shared" si="81"/>
        <v>1288</v>
      </c>
    </row>
    <row r="835" spans="1:17" x14ac:dyDescent="0.35">
      <c r="A835" s="82" t="s">
        <v>78</v>
      </c>
      <c r="B835" s="79">
        <v>1124</v>
      </c>
      <c r="O835" s="79" t="s">
        <v>61</v>
      </c>
      <c r="P835" s="79">
        <f t="shared" si="80"/>
        <v>10</v>
      </c>
      <c r="Q835" s="79">
        <f t="shared" si="81"/>
        <v>1288</v>
      </c>
    </row>
    <row r="836" spans="1:17" x14ac:dyDescent="0.35">
      <c r="A836" s="82" t="s">
        <v>78</v>
      </c>
      <c r="B836" s="79">
        <v>1124</v>
      </c>
      <c r="O836" s="79" t="s">
        <v>61</v>
      </c>
      <c r="P836" s="79">
        <f t="shared" si="80"/>
        <v>10</v>
      </c>
      <c r="Q836" s="79">
        <f t="shared" si="81"/>
        <v>1288</v>
      </c>
    </row>
    <row r="837" spans="1:17" x14ac:dyDescent="0.35">
      <c r="A837" s="82" t="s">
        <v>78</v>
      </c>
      <c r="B837" s="79">
        <v>1124</v>
      </c>
      <c r="O837" s="79" t="s">
        <v>61</v>
      </c>
      <c r="P837" s="79">
        <f t="shared" si="80"/>
        <v>10</v>
      </c>
      <c r="Q837" s="79">
        <f t="shared" si="81"/>
        <v>1288</v>
      </c>
    </row>
    <row r="838" spans="1:17" x14ac:dyDescent="0.35">
      <c r="A838" s="82" t="s">
        <v>78</v>
      </c>
      <c r="B838" s="79">
        <v>1124</v>
      </c>
      <c r="O838" s="79" t="s">
        <v>61</v>
      </c>
      <c r="P838" s="79">
        <f t="shared" si="80"/>
        <v>10</v>
      </c>
      <c r="Q838" s="79">
        <f t="shared" si="81"/>
        <v>1288</v>
      </c>
    </row>
    <row r="839" spans="1:17" x14ac:dyDescent="0.35">
      <c r="A839" s="82" t="s">
        <v>78</v>
      </c>
      <c r="B839" s="79">
        <v>1124</v>
      </c>
      <c r="O839" s="79" t="s">
        <v>61</v>
      </c>
      <c r="P839" s="79">
        <f t="shared" si="80"/>
        <v>10</v>
      </c>
      <c r="Q839" s="79">
        <f t="shared" si="81"/>
        <v>1288</v>
      </c>
    </row>
    <row r="840" spans="1:17" x14ac:dyDescent="0.35">
      <c r="A840" s="82" t="s">
        <v>78</v>
      </c>
      <c r="B840" s="79">
        <v>1124</v>
      </c>
      <c r="O840" s="79" t="s">
        <v>61</v>
      </c>
      <c r="P840" s="79">
        <f t="shared" si="80"/>
        <v>10</v>
      </c>
      <c r="Q840" s="79">
        <f t="shared" si="81"/>
        <v>1288</v>
      </c>
    </row>
    <row r="841" spans="1:17" x14ac:dyDescent="0.35">
      <c r="A841" s="82" t="s">
        <v>78</v>
      </c>
      <c r="B841" s="79">
        <v>1124</v>
      </c>
      <c r="O841" s="79" t="s">
        <v>61</v>
      </c>
      <c r="P841" s="79">
        <f t="shared" si="80"/>
        <v>10</v>
      </c>
      <c r="Q841" s="79">
        <f t="shared" si="81"/>
        <v>1288</v>
      </c>
    </row>
    <row r="842" spans="1:17" x14ac:dyDescent="0.35">
      <c r="A842" s="82" t="s">
        <v>78</v>
      </c>
      <c r="B842" s="79">
        <v>1124</v>
      </c>
      <c r="O842" s="79" t="s">
        <v>61</v>
      </c>
      <c r="P842" s="79">
        <f t="shared" si="80"/>
        <v>10</v>
      </c>
      <c r="Q842" s="79">
        <f t="shared" si="81"/>
        <v>1288</v>
      </c>
    </row>
    <row r="843" spans="1:17" x14ac:dyDescent="0.35">
      <c r="A843" s="82" t="s">
        <v>78</v>
      </c>
      <c r="B843" s="79">
        <v>1124</v>
      </c>
      <c r="O843" s="79" t="s">
        <v>61</v>
      </c>
      <c r="P843" s="79">
        <f t="shared" si="80"/>
        <v>10</v>
      </c>
      <c r="Q843" s="79">
        <f t="shared" si="81"/>
        <v>1288</v>
      </c>
    </row>
    <row r="844" spans="1:17" x14ac:dyDescent="0.35">
      <c r="A844" s="82" t="s">
        <v>78</v>
      </c>
      <c r="B844" s="79">
        <v>1124</v>
      </c>
      <c r="O844" s="79" t="s">
        <v>61</v>
      </c>
      <c r="P844" s="79">
        <f t="shared" si="80"/>
        <v>10</v>
      </c>
      <c r="Q844" s="79">
        <f t="shared" si="81"/>
        <v>1288</v>
      </c>
    </row>
    <row r="845" spans="1:17" x14ac:dyDescent="0.35">
      <c r="A845" s="82" t="s">
        <v>78</v>
      </c>
      <c r="B845" s="79">
        <v>1124</v>
      </c>
      <c r="O845" s="79" t="s">
        <v>61</v>
      </c>
      <c r="P845" s="79">
        <f t="shared" si="80"/>
        <v>10</v>
      </c>
      <c r="Q845" s="79">
        <f t="shared" si="81"/>
        <v>1288</v>
      </c>
    </row>
    <row r="846" spans="1:17" x14ac:dyDescent="0.35">
      <c r="A846" s="82" t="s">
        <v>78</v>
      </c>
      <c r="B846" s="79">
        <v>1124</v>
      </c>
      <c r="O846" s="79" t="s">
        <v>61</v>
      </c>
      <c r="P846" s="79">
        <f t="shared" si="80"/>
        <v>10</v>
      </c>
      <c r="Q846" s="79">
        <f t="shared" si="81"/>
        <v>1288</v>
      </c>
    </row>
    <row r="847" spans="1:17" x14ac:dyDescent="0.35">
      <c r="A847" s="82" t="s">
        <v>78</v>
      </c>
      <c r="B847" s="79">
        <v>1124</v>
      </c>
      <c r="O847" s="79" t="s">
        <v>61</v>
      </c>
      <c r="P847" s="79">
        <f t="shared" si="80"/>
        <v>10</v>
      </c>
      <c r="Q847" s="79">
        <f t="shared" si="81"/>
        <v>1288</v>
      </c>
    </row>
    <row r="848" spans="1:17" x14ac:dyDescent="0.35">
      <c r="A848" s="82" t="s">
        <v>78</v>
      </c>
      <c r="B848" s="79">
        <v>1124</v>
      </c>
      <c r="O848" s="79" t="s">
        <v>61</v>
      </c>
      <c r="P848" s="79">
        <f t="shared" si="80"/>
        <v>10</v>
      </c>
      <c r="Q848" s="79">
        <f t="shared" si="81"/>
        <v>1288</v>
      </c>
    </row>
    <row r="849" spans="1:17" x14ac:dyDescent="0.35">
      <c r="A849" s="82" t="s">
        <v>78</v>
      </c>
      <c r="B849" s="79">
        <v>1124</v>
      </c>
      <c r="O849" s="79" t="s">
        <v>61</v>
      </c>
      <c r="P849" s="79">
        <f t="shared" si="80"/>
        <v>11</v>
      </c>
      <c r="Q849" s="79">
        <f t="shared" si="81"/>
        <v>1303</v>
      </c>
    </row>
    <row r="850" spans="1:17" x14ac:dyDescent="0.35">
      <c r="A850" s="82" t="s">
        <v>78</v>
      </c>
      <c r="B850" s="79">
        <v>1124</v>
      </c>
      <c r="O850" s="79" t="s">
        <v>61</v>
      </c>
      <c r="P850" s="79">
        <f t="shared" si="80"/>
        <v>11</v>
      </c>
      <c r="Q850" s="79">
        <f t="shared" si="81"/>
        <v>1303</v>
      </c>
    </row>
    <row r="851" spans="1:17" x14ac:dyDescent="0.35">
      <c r="A851" s="82" t="s">
        <v>78</v>
      </c>
      <c r="B851" s="79">
        <v>1124</v>
      </c>
      <c r="O851" s="79" t="s">
        <v>61</v>
      </c>
      <c r="P851" s="79">
        <f t="shared" si="80"/>
        <v>11</v>
      </c>
      <c r="Q851" s="79">
        <f t="shared" si="81"/>
        <v>1303</v>
      </c>
    </row>
    <row r="852" spans="1:17" x14ac:dyDescent="0.35">
      <c r="A852" s="82" t="s">
        <v>78</v>
      </c>
      <c r="B852" s="79">
        <v>1124</v>
      </c>
      <c r="O852" s="79" t="s">
        <v>61</v>
      </c>
      <c r="P852" s="79">
        <f t="shared" si="80"/>
        <v>11</v>
      </c>
      <c r="Q852" s="79">
        <f t="shared" si="81"/>
        <v>1303</v>
      </c>
    </row>
    <row r="853" spans="1:17" x14ac:dyDescent="0.35">
      <c r="A853" s="82" t="s">
        <v>78</v>
      </c>
      <c r="B853" s="79">
        <v>1124</v>
      </c>
      <c r="O853" s="79" t="s">
        <v>61</v>
      </c>
      <c r="P853" s="79">
        <f t="shared" si="80"/>
        <v>11</v>
      </c>
      <c r="Q853" s="79">
        <f t="shared" si="81"/>
        <v>1303</v>
      </c>
    </row>
    <row r="854" spans="1:17" x14ac:dyDescent="0.35">
      <c r="A854" s="82" t="s">
        <v>78</v>
      </c>
      <c r="B854" s="79">
        <v>1124</v>
      </c>
      <c r="O854" s="79" t="s">
        <v>61</v>
      </c>
      <c r="P854" s="79">
        <f t="shared" si="80"/>
        <v>11</v>
      </c>
      <c r="Q854" s="79">
        <f t="shared" si="81"/>
        <v>1303</v>
      </c>
    </row>
    <row r="855" spans="1:17" x14ac:dyDescent="0.35">
      <c r="A855" s="82" t="s">
        <v>78</v>
      </c>
      <c r="B855" s="79">
        <v>1124</v>
      </c>
      <c r="O855" s="79" t="s">
        <v>61</v>
      </c>
      <c r="P855" s="79">
        <f t="shared" si="80"/>
        <v>11</v>
      </c>
      <c r="Q855" s="79">
        <f t="shared" si="81"/>
        <v>1303</v>
      </c>
    </row>
    <row r="856" spans="1:17" x14ac:dyDescent="0.35">
      <c r="A856" s="82" t="s">
        <v>78</v>
      </c>
      <c r="B856" s="79">
        <v>1124</v>
      </c>
      <c r="O856" s="79" t="s">
        <v>61</v>
      </c>
      <c r="P856" s="79">
        <f t="shared" si="80"/>
        <v>11</v>
      </c>
      <c r="Q856" s="79">
        <f t="shared" si="81"/>
        <v>1303</v>
      </c>
    </row>
    <row r="857" spans="1:17" x14ac:dyDescent="0.35">
      <c r="A857" s="82" t="s">
        <v>78</v>
      </c>
      <c r="B857" s="79">
        <v>1124</v>
      </c>
      <c r="O857" s="79" t="s">
        <v>61</v>
      </c>
      <c r="P857" s="79">
        <f t="shared" si="80"/>
        <v>11</v>
      </c>
      <c r="Q857" s="79">
        <f t="shared" si="81"/>
        <v>1303</v>
      </c>
    </row>
    <row r="858" spans="1:17" x14ac:dyDescent="0.35">
      <c r="A858" s="82" t="s">
        <v>78</v>
      </c>
      <c r="B858" s="79">
        <v>1124</v>
      </c>
      <c r="O858" s="79" t="s">
        <v>61</v>
      </c>
      <c r="P858" s="79">
        <f t="shared" si="80"/>
        <v>11</v>
      </c>
      <c r="Q858" s="79">
        <f t="shared" si="81"/>
        <v>1303</v>
      </c>
    </row>
    <row r="859" spans="1:17" x14ac:dyDescent="0.35">
      <c r="A859" s="82" t="s">
        <v>78</v>
      </c>
      <c r="B859" s="79">
        <v>1124</v>
      </c>
      <c r="O859" s="79" t="s">
        <v>61</v>
      </c>
      <c r="P859" s="79">
        <f t="shared" si="80"/>
        <v>11</v>
      </c>
      <c r="Q859" s="79">
        <f t="shared" si="81"/>
        <v>1303</v>
      </c>
    </row>
    <row r="860" spans="1:17" x14ac:dyDescent="0.35">
      <c r="A860" s="82" t="s">
        <v>78</v>
      </c>
      <c r="B860" s="79">
        <v>1124</v>
      </c>
      <c r="O860" s="79" t="s">
        <v>61</v>
      </c>
      <c r="P860" s="79">
        <f t="shared" si="80"/>
        <v>11</v>
      </c>
      <c r="Q860" s="79">
        <f t="shared" si="81"/>
        <v>1303</v>
      </c>
    </row>
    <row r="861" spans="1:17" x14ac:dyDescent="0.35">
      <c r="A861" s="82" t="s">
        <v>78</v>
      </c>
      <c r="B861" s="79">
        <v>1124</v>
      </c>
      <c r="O861" s="79" t="s">
        <v>61</v>
      </c>
      <c r="P861" s="79">
        <f t="shared" si="80"/>
        <v>11</v>
      </c>
      <c r="Q861" s="79">
        <f t="shared" si="81"/>
        <v>1303</v>
      </c>
    </row>
    <row r="862" spans="1:17" x14ac:dyDescent="0.35">
      <c r="A862" s="82" t="s">
        <v>78</v>
      </c>
      <c r="B862" s="79">
        <v>1124</v>
      </c>
      <c r="O862" s="79" t="s">
        <v>61</v>
      </c>
      <c r="P862" s="79">
        <f t="shared" ref="P862:P920" si="82">P844+1</f>
        <v>11</v>
      </c>
      <c r="Q862" s="79">
        <f t="shared" ref="Q862:Q920" si="83">Q592</f>
        <v>1303</v>
      </c>
    </row>
    <row r="863" spans="1:17" x14ac:dyDescent="0.35">
      <c r="A863" s="82" t="s">
        <v>78</v>
      </c>
      <c r="B863" s="79">
        <v>1124</v>
      </c>
      <c r="O863" s="79" t="s">
        <v>61</v>
      </c>
      <c r="P863" s="79">
        <f t="shared" si="82"/>
        <v>11</v>
      </c>
      <c r="Q863" s="79">
        <f t="shared" si="83"/>
        <v>1303</v>
      </c>
    </row>
    <row r="864" spans="1:17" x14ac:dyDescent="0.35">
      <c r="A864" s="82" t="s">
        <v>78</v>
      </c>
      <c r="B864" s="79">
        <v>1124</v>
      </c>
      <c r="O864" s="79" t="s">
        <v>61</v>
      </c>
      <c r="P864" s="79">
        <f t="shared" si="82"/>
        <v>11</v>
      </c>
      <c r="Q864" s="79">
        <f t="shared" si="83"/>
        <v>1303</v>
      </c>
    </row>
    <row r="865" spans="1:17" x14ac:dyDescent="0.35">
      <c r="A865" s="82" t="s">
        <v>78</v>
      </c>
      <c r="B865" s="79">
        <v>1124</v>
      </c>
      <c r="O865" s="79" t="s">
        <v>61</v>
      </c>
      <c r="P865" s="79">
        <f t="shared" si="82"/>
        <v>11</v>
      </c>
      <c r="Q865" s="79">
        <f t="shared" si="83"/>
        <v>1303</v>
      </c>
    </row>
    <row r="866" spans="1:17" x14ac:dyDescent="0.35">
      <c r="A866" s="82" t="s">
        <v>78</v>
      </c>
      <c r="B866" s="79">
        <v>1124</v>
      </c>
      <c r="O866" s="79" t="s">
        <v>61</v>
      </c>
      <c r="P866" s="79">
        <f t="shared" si="82"/>
        <v>11</v>
      </c>
      <c r="Q866" s="79">
        <f t="shared" si="83"/>
        <v>1303</v>
      </c>
    </row>
    <row r="867" spans="1:17" x14ac:dyDescent="0.35">
      <c r="A867" s="82" t="s">
        <v>78</v>
      </c>
      <c r="B867" s="79">
        <v>1124</v>
      </c>
      <c r="O867" s="79" t="s">
        <v>61</v>
      </c>
      <c r="P867" s="79">
        <f t="shared" si="82"/>
        <v>12</v>
      </c>
      <c r="Q867" s="79">
        <f t="shared" si="83"/>
        <v>1313</v>
      </c>
    </row>
    <row r="868" spans="1:17" x14ac:dyDescent="0.35">
      <c r="A868" s="82" t="s">
        <v>78</v>
      </c>
      <c r="B868" s="79">
        <v>1124</v>
      </c>
      <c r="O868" s="79" t="s">
        <v>61</v>
      </c>
      <c r="P868" s="79">
        <f t="shared" si="82"/>
        <v>12</v>
      </c>
      <c r="Q868" s="79">
        <f t="shared" si="83"/>
        <v>1313</v>
      </c>
    </row>
    <row r="869" spans="1:17" x14ac:dyDescent="0.35">
      <c r="A869" s="82" t="s">
        <v>78</v>
      </c>
      <c r="B869" s="79">
        <v>1124</v>
      </c>
      <c r="O869" s="79" t="s">
        <v>61</v>
      </c>
      <c r="P869" s="79">
        <f t="shared" si="82"/>
        <v>12</v>
      </c>
      <c r="Q869" s="79">
        <f t="shared" si="83"/>
        <v>1313</v>
      </c>
    </row>
    <row r="870" spans="1:17" x14ac:dyDescent="0.35">
      <c r="A870" s="82" t="s">
        <v>78</v>
      </c>
      <c r="B870" s="79">
        <v>1124</v>
      </c>
      <c r="O870" s="79" t="s">
        <v>61</v>
      </c>
      <c r="P870" s="79">
        <f t="shared" si="82"/>
        <v>12</v>
      </c>
      <c r="Q870" s="79">
        <f t="shared" si="83"/>
        <v>1313</v>
      </c>
    </row>
    <row r="871" spans="1:17" x14ac:dyDescent="0.35">
      <c r="A871" s="82" t="s">
        <v>78</v>
      </c>
      <c r="B871" s="79">
        <v>1124</v>
      </c>
      <c r="O871" s="79" t="s">
        <v>61</v>
      </c>
      <c r="P871" s="79">
        <f t="shared" si="82"/>
        <v>12</v>
      </c>
      <c r="Q871" s="79">
        <f t="shared" si="83"/>
        <v>1313</v>
      </c>
    </row>
    <row r="872" spans="1:17" x14ac:dyDescent="0.35">
      <c r="A872" s="82" t="s">
        <v>78</v>
      </c>
      <c r="B872" s="79">
        <v>1124</v>
      </c>
      <c r="O872" s="79" t="s">
        <v>61</v>
      </c>
      <c r="P872" s="79">
        <f t="shared" si="82"/>
        <v>12</v>
      </c>
      <c r="Q872" s="79">
        <f t="shared" si="83"/>
        <v>1313</v>
      </c>
    </row>
    <row r="873" spans="1:17" x14ac:dyDescent="0.35">
      <c r="A873" s="82" t="s">
        <v>78</v>
      </c>
      <c r="B873" s="79">
        <v>1124</v>
      </c>
      <c r="O873" s="79" t="s">
        <v>61</v>
      </c>
      <c r="P873" s="79">
        <f t="shared" si="82"/>
        <v>12</v>
      </c>
      <c r="Q873" s="79">
        <f t="shared" si="83"/>
        <v>1313</v>
      </c>
    </row>
    <row r="874" spans="1:17" x14ac:dyDescent="0.35">
      <c r="A874" s="82" t="s">
        <v>78</v>
      </c>
      <c r="B874" s="79">
        <v>1124</v>
      </c>
      <c r="O874" s="79" t="s">
        <v>61</v>
      </c>
      <c r="P874" s="79">
        <f t="shared" si="82"/>
        <v>12</v>
      </c>
      <c r="Q874" s="79">
        <f t="shared" si="83"/>
        <v>1313</v>
      </c>
    </row>
    <row r="875" spans="1:17" x14ac:dyDescent="0.35">
      <c r="A875" s="82" t="s">
        <v>78</v>
      </c>
      <c r="B875" s="79">
        <v>1124</v>
      </c>
      <c r="O875" s="79" t="s">
        <v>61</v>
      </c>
      <c r="P875" s="79">
        <f t="shared" si="82"/>
        <v>12</v>
      </c>
      <c r="Q875" s="79">
        <f t="shared" si="83"/>
        <v>1313</v>
      </c>
    </row>
    <row r="876" spans="1:17" x14ac:dyDescent="0.35">
      <c r="A876" s="82" t="s">
        <v>78</v>
      </c>
      <c r="B876" s="79">
        <v>1124</v>
      </c>
      <c r="O876" s="79" t="s">
        <v>61</v>
      </c>
      <c r="P876" s="79">
        <f t="shared" si="82"/>
        <v>12</v>
      </c>
      <c r="Q876" s="79">
        <f t="shared" si="83"/>
        <v>1313</v>
      </c>
    </row>
    <row r="877" spans="1:17" x14ac:dyDescent="0.35">
      <c r="A877" s="82" t="s">
        <v>78</v>
      </c>
      <c r="B877" s="79">
        <v>1124</v>
      </c>
      <c r="O877" s="79" t="s">
        <v>61</v>
      </c>
      <c r="P877" s="79">
        <f t="shared" si="82"/>
        <v>12</v>
      </c>
      <c r="Q877" s="79">
        <f t="shared" si="83"/>
        <v>1313</v>
      </c>
    </row>
    <row r="878" spans="1:17" x14ac:dyDescent="0.35">
      <c r="A878" s="82" t="s">
        <v>78</v>
      </c>
      <c r="B878" s="79">
        <v>1124</v>
      </c>
      <c r="O878" s="79" t="s">
        <v>61</v>
      </c>
      <c r="P878" s="79">
        <f t="shared" si="82"/>
        <v>12</v>
      </c>
      <c r="Q878" s="79">
        <f t="shared" si="83"/>
        <v>1313</v>
      </c>
    </row>
    <row r="879" spans="1:17" x14ac:dyDescent="0.35">
      <c r="A879" s="82" t="s">
        <v>78</v>
      </c>
      <c r="B879" s="79">
        <v>1124</v>
      </c>
      <c r="O879" s="79" t="s">
        <v>61</v>
      </c>
      <c r="P879" s="79">
        <f t="shared" si="82"/>
        <v>12</v>
      </c>
      <c r="Q879" s="79">
        <f t="shared" si="83"/>
        <v>1313</v>
      </c>
    </row>
    <row r="880" spans="1:17" x14ac:dyDescent="0.35">
      <c r="A880" s="82" t="s">
        <v>78</v>
      </c>
      <c r="B880" s="79">
        <v>1124</v>
      </c>
      <c r="O880" s="79" t="s">
        <v>61</v>
      </c>
      <c r="P880" s="79">
        <f t="shared" si="82"/>
        <v>12</v>
      </c>
      <c r="Q880" s="79">
        <f t="shared" si="83"/>
        <v>1313</v>
      </c>
    </row>
    <row r="881" spans="1:17" x14ac:dyDescent="0.35">
      <c r="A881" s="82" t="s">
        <v>78</v>
      </c>
      <c r="B881" s="79">
        <v>1124</v>
      </c>
      <c r="O881" s="79" t="s">
        <v>61</v>
      </c>
      <c r="P881" s="79">
        <f t="shared" si="82"/>
        <v>12</v>
      </c>
      <c r="Q881" s="79">
        <f t="shared" si="83"/>
        <v>1313</v>
      </c>
    </row>
    <row r="882" spans="1:17" x14ac:dyDescent="0.35">
      <c r="A882" s="82" t="s">
        <v>78</v>
      </c>
      <c r="B882" s="79">
        <v>1124</v>
      </c>
      <c r="O882" s="79" t="s">
        <v>61</v>
      </c>
      <c r="P882" s="79">
        <f t="shared" si="82"/>
        <v>12</v>
      </c>
      <c r="Q882" s="79">
        <f t="shared" si="83"/>
        <v>1313</v>
      </c>
    </row>
    <row r="883" spans="1:17" x14ac:dyDescent="0.35">
      <c r="A883" s="82" t="s">
        <v>78</v>
      </c>
      <c r="B883" s="79">
        <v>1124</v>
      </c>
      <c r="O883" s="79" t="s">
        <v>61</v>
      </c>
      <c r="P883" s="79">
        <f t="shared" si="82"/>
        <v>12</v>
      </c>
      <c r="Q883" s="79">
        <f t="shared" si="83"/>
        <v>1313</v>
      </c>
    </row>
    <row r="884" spans="1:17" x14ac:dyDescent="0.35">
      <c r="A884" s="82" t="s">
        <v>78</v>
      </c>
      <c r="B884" s="79">
        <v>1124</v>
      </c>
      <c r="O884" s="79" t="s">
        <v>61</v>
      </c>
      <c r="P884" s="79">
        <f t="shared" si="82"/>
        <v>12</v>
      </c>
      <c r="Q884" s="79">
        <f t="shared" si="83"/>
        <v>1313</v>
      </c>
    </row>
    <row r="885" spans="1:17" x14ac:dyDescent="0.35">
      <c r="A885" s="82" t="s">
        <v>78</v>
      </c>
      <c r="B885" s="79">
        <v>1124</v>
      </c>
      <c r="O885" s="79" t="s">
        <v>61</v>
      </c>
      <c r="P885" s="79">
        <f t="shared" si="82"/>
        <v>13</v>
      </c>
      <c r="Q885" s="79">
        <f t="shared" si="83"/>
        <v>1318</v>
      </c>
    </row>
    <row r="886" spans="1:17" x14ac:dyDescent="0.35">
      <c r="A886" s="82" t="s">
        <v>78</v>
      </c>
      <c r="B886" s="79">
        <v>1124</v>
      </c>
      <c r="O886" s="79" t="s">
        <v>61</v>
      </c>
      <c r="P886" s="79">
        <f t="shared" si="82"/>
        <v>13</v>
      </c>
      <c r="Q886" s="79">
        <f t="shared" si="83"/>
        <v>1318</v>
      </c>
    </row>
    <row r="887" spans="1:17" x14ac:dyDescent="0.35">
      <c r="A887" s="82" t="s">
        <v>78</v>
      </c>
      <c r="B887" s="79">
        <v>1124</v>
      </c>
      <c r="O887" s="79" t="s">
        <v>61</v>
      </c>
      <c r="P887" s="79">
        <f t="shared" si="82"/>
        <v>13</v>
      </c>
      <c r="Q887" s="79">
        <f t="shared" si="83"/>
        <v>1318</v>
      </c>
    </row>
    <row r="888" spans="1:17" x14ac:dyDescent="0.35">
      <c r="A888" s="82" t="s">
        <v>78</v>
      </c>
      <c r="B888" s="79">
        <v>1124</v>
      </c>
      <c r="O888" s="79" t="s">
        <v>61</v>
      </c>
      <c r="P888" s="79">
        <f t="shared" si="82"/>
        <v>13</v>
      </c>
      <c r="Q888" s="79">
        <f t="shared" si="83"/>
        <v>1318</v>
      </c>
    </row>
    <row r="889" spans="1:17" x14ac:dyDescent="0.35">
      <c r="A889" s="82" t="s">
        <v>78</v>
      </c>
      <c r="B889" s="79">
        <v>1124</v>
      </c>
      <c r="O889" s="79" t="s">
        <v>61</v>
      </c>
      <c r="P889" s="79">
        <f t="shared" si="82"/>
        <v>13</v>
      </c>
      <c r="Q889" s="79">
        <f t="shared" si="83"/>
        <v>1318</v>
      </c>
    </row>
    <row r="890" spans="1:17" x14ac:dyDescent="0.35">
      <c r="A890" s="82" t="s">
        <v>78</v>
      </c>
      <c r="B890" s="79">
        <v>1124</v>
      </c>
      <c r="O890" s="79" t="s">
        <v>61</v>
      </c>
      <c r="P890" s="79">
        <f t="shared" si="82"/>
        <v>13</v>
      </c>
      <c r="Q890" s="79">
        <f t="shared" si="83"/>
        <v>1318</v>
      </c>
    </row>
    <row r="891" spans="1:17" x14ac:dyDescent="0.35">
      <c r="A891" s="82" t="s">
        <v>78</v>
      </c>
      <c r="B891" s="79">
        <v>1124</v>
      </c>
      <c r="O891" s="79" t="s">
        <v>61</v>
      </c>
      <c r="P891" s="79">
        <f t="shared" si="82"/>
        <v>13</v>
      </c>
      <c r="Q891" s="79">
        <f t="shared" si="83"/>
        <v>1318</v>
      </c>
    </row>
    <row r="892" spans="1:17" x14ac:dyDescent="0.35">
      <c r="A892" s="82" t="s">
        <v>78</v>
      </c>
      <c r="B892" s="79">
        <v>1124</v>
      </c>
      <c r="O892" s="79" t="s">
        <v>61</v>
      </c>
      <c r="P892" s="79">
        <f t="shared" si="82"/>
        <v>13</v>
      </c>
      <c r="Q892" s="79">
        <f t="shared" si="83"/>
        <v>1318</v>
      </c>
    </row>
    <row r="893" spans="1:17" x14ac:dyDescent="0.35">
      <c r="A893" s="82" t="s">
        <v>78</v>
      </c>
      <c r="B893" s="79">
        <v>1124</v>
      </c>
      <c r="O893" s="79" t="s">
        <v>61</v>
      </c>
      <c r="P893" s="79">
        <f t="shared" si="82"/>
        <v>13</v>
      </c>
      <c r="Q893" s="79">
        <f t="shared" si="83"/>
        <v>1318</v>
      </c>
    </row>
    <row r="894" spans="1:17" x14ac:dyDescent="0.35">
      <c r="A894" s="82" t="s">
        <v>78</v>
      </c>
      <c r="B894" s="79">
        <v>1124</v>
      </c>
      <c r="O894" s="79" t="s">
        <v>61</v>
      </c>
      <c r="P894" s="79">
        <f t="shared" si="82"/>
        <v>13</v>
      </c>
      <c r="Q894" s="79">
        <f t="shared" si="83"/>
        <v>1318</v>
      </c>
    </row>
    <row r="895" spans="1:17" x14ac:dyDescent="0.35">
      <c r="A895" s="82" t="s">
        <v>78</v>
      </c>
      <c r="B895" s="79">
        <v>1124</v>
      </c>
      <c r="O895" s="79" t="s">
        <v>61</v>
      </c>
      <c r="P895" s="79">
        <f t="shared" si="82"/>
        <v>13</v>
      </c>
      <c r="Q895" s="79">
        <f t="shared" si="83"/>
        <v>1318</v>
      </c>
    </row>
    <row r="896" spans="1:17" x14ac:dyDescent="0.35">
      <c r="A896" s="82" t="s">
        <v>78</v>
      </c>
      <c r="B896" s="79">
        <v>1124</v>
      </c>
      <c r="O896" s="79" t="s">
        <v>61</v>
      </c>
      <c r="P896" s="79">
        <f t="shared" si="82"/>
        <v>13</v>
      </c>
      <c r="Q896" s="79">
        <f t="shared" si="83"/>
        <v>1318</v>
      </c>
    </row>
    <row r="897" spans="1:17" x14ac:dyDescent="0.35">
      <c r="A897" s="82" t="s">
        <v>78</v>
      </c>
      <c r="B897" s="79">
        <v>1124</v>
      </c>
      <c r="O897" s="79" t="s">
        <v>61</v>
      </c>
      <c r="P897" s="79">
        <f t="shared" si="82"/>
        <v>13</v>
      </c>
      <c r="Q897" s="79">
        <f t="shared" si="83"/>
        <v>1318</v>
      </c>
    </row>
    <row r="898" spans="1:17" x14ac:dyDescent="0.35">
      <c r="A898" s="82" t="s">
        <v>78</v>
      </c>
      <c r="B898" s="79">
        <v>1124</v>
      </c>
      <c r="O898" s="79" t="s">
        <v>61</v>
      </c>
      <c r="P898" s="79">
        <f t="shared" si="82"/>
        <v>13</v>
      </c>
      <c r="Q898" s="79">
        <f t="shared" si="83"/>
        <v>1318</v>
      </c>
    </row>
    <row r="899" spans="1:17" x14ac:dyDescent="0.35">
      <c r="A899" s="82" t="s">
        <v>78</v>
      </c>
      <c r="B899" s="79">
        <v>1124</v>
      </c>
      <c r="O899" s="79" t="s">
        <v>61</v>
      </c>
      <c r="P899" s="79">
        <f t="shared" si="82"/>
        <v>13</v>
      </c>
      <c r="Q899" s="79">
        <f t="shared" si="83"/>
        <v>1318</v>
      </c>
    </row>
    <row r="900" spans="1:17" x14ac:dyDescent="0.35">
      <c r="A900" s="82" t="s">
        <v>78</v>
      </c>
      <c r="B900" s="79">
        <v>1124</v>
      </c>
      <c r="O900" s="79" t="s">
        <v>61</v>
      </c>
      <c r="P900" s="79">
        <f t="shared" si="82"/>
        <v>13</v>
      </c>
      <c r="Q900" s="79">
        <f t="shared" si="83"/>
        <v>1318</v>
      </c>
    </row>
    <row r="901" spans="1:17" x14ac:dyDescent="0.35">
      <c r="A901" s="82" t="s">
        <v>78</v>
      </c>
      <c r="B901" s="79">
        <v>1124</v>
      </c>
      <c r="O901" s="79" t="s">
        <v>61</v>
      </c>
      <c r="P901" s="79">
        <f t="shared" si="82"/>
        <v>13</v>
      </c>
      <c r="Q901" s="79">
        <f t="shared" si="83"/>
        <v>1318</v>
      </c>
    </row>
    <row r="902" spans="1:17" x14ac:dyDescent="0.35">
      <c r="A902" s="82" t="s">
        <v>78</v>
      </c>
      <c r="B902" s="79">
        <v>1124</v>
      </c>
      <c r="O902" s="79" t="s">
        <v>61</v>
      </c>
      <c r="P902" s="79">
        <f t="shared" si="82"/>
        <v>13</v>
      </c>
      <c r="Q902" s="79">
        <f t="shared" si="83"/>
        <v>1318</v>
      </c>
    </row>
    <row r="903" spans="1:17" x14ac:dyDescent="0.35">
      <c r="A903" s="82" t="s">
        <v>78</v>
      </c>
      <c r="B903" s="79">
        <v>1124</v>
      </c>
      <c r="O903" s="79" t="s">
        <v>61</v>
      </c>
      <c r="P903" s="79">
        <f t="shared" si="82"/>
        <v>14</v>
      </c>
      <c r="Q903" s="79">
        <f t="shared" si="83"/>
        <v>1323</v>
      </c>
    </row>
    <row r="904" spans="1:17" x14ac:dyDescent="0.35">
      <c r="A904" s="82" t="s">
        <v>78</v>
      </c>
      <c r="B904" s="79">
        <v>1124</v>
      </c>
      <c r="O904" s="79" t="s">
        <v>61</v>
      </c>
      <c r="P904" s="79">
        <f t="shared" si="82"/>
        <v>14</v>
      </c>
      <c r="Q904" s="79">
        <f t="shared" si="83"/>
        <v>1323</v>
      </c>
    </row>
    <row r="905" spans="1:17" x14ac:dyDescent="0.35">
      <c r="A905" s="82" t="s">
        <v>78</v>
      </c>
      <c r="B905" s="79">
        <v>1124</v>
      </c>
      <c r="O905" s="79" t="s">
        <v>61</v>
      </c>
      <c r="P905" s="79">
        <f t="shared" si="82"/>
        <v>14</v>
      </c>
      <c r="Q905" s="79">
        <f t="shared" si="83"/>
        <v>1323</v>
      </c>
    </row>
    <row r="906" spans="1:17" x14ac:dyDescent="0.35">
      <c r="A906" s="82" t="s">
        <v>78</v>
      </c>
      <c r="B906" s="79">
        <v>1124</v>
      </c>
      <c r="O906" s="79" t="s">
        <v>61</v>
      </c>
      <c r="P906" s="79">
        <f t="shared" si="82"/>
        <v>14</v>
      </c>
      <c r="Q906" s="79">
        <f t="shared" si="83"/>
        <v>1323</v>
      </c>
    </row>
    <row r="907" spans="1:17" x14ac:dyDescent="0.35">
      <c r="A907" s="82" t="s">
        <v>78</v>
      </c>
      <c r="B907" s="79">
        <v>1124</v>
      </c>
      <c r="O907" s="79" t="s">
        <v>61</v>
      </c>
      <c r="P907" s="79">
        <f t="shared" si="82"/>
        <v>14</v>
      </c>
      <c r="Q907" s="79">
        <f t="shared" si="83"/>
        <v>1323</v>
      </c>
    </row>
    <row r="908" spans="1:17" x14ac:dyDescent="0.35">
      <c r="A908" s="82" t="s">
        <v>78</v>
      </c>
      <c r="B908" s="79">
        <v>1124</v>
      </c>
      <c r="O908" s="79" t="s">
        <v>61</v>
      </c>
      <c r="P908" s="79">
        <f t="shared" si="82"/>
        <v>14</v>
      </c>
      <c r="Q908" s="79">
        <f t="shared" si="83"/>
        <v>1323</v>
      </c>
    </row>
    <row r="909" spans="1:17" x14ac:dyDescent="0.35">
      <c r="A909" s="82" t="s">
        <v>78</v>
      </c>
      <c r="B909" s="79">
        <v>1124</v>
      </c>
      <c r="O909" s="79" t="s">
        <v>61</v>
      </c>
      <c r="P909" s="79">
        <f t="shared" si="82"/>
        <v>14</v>
      </c>
      <c r="Q909" s="79">
        <f t="shared" si="83"/>
        <v>1323</v>
      </c>
    </row>
    <row r="910" spans="1:17" x14ac:dyDescent="0.35">
      <c r="A910" s="82" t="s">
        <v>78</v>
      </c>
      <c r="B910" s="79">
        <v>1124</v>
      </c>
      <c r="O910" s="79" t="s">
        <v>61</v>
      </c>
      <c r="P910" s="79">
        <f t="shared" si="82"/>
        <v>14</v>
      </c>
      <c r="Q910" s="79">
        <f t="shared" si="83"/>
        <v>1323</v>
      </c>
    </row>
    <row r="911" spans="1:17" x14ac:dyDescent="0.35">
      <c r="A911" s="82" t="s">
        <v>78</v>
      </c>
      <c r="B911" s="79">
        <v>1124</v>
      </c>
      <c r="O911" s="79" t="s">
        <v>61</v>
      </c>
      <c r="P911" s="79">
        <f t="shared" si="82"/>
        <v>14</v>
      </c>
      <c r="Q911" s="79">
        <f t="shared" si="83"/>
        <v>1323</v>
      </c>
    </row>
    <row r="912" spans="1:17" x14ac:dyDescent="0.35">
      <c r="A912" s="82" t="s">
        <v>78</v>
      </c>
      <c r="B912" s="79">
        <v>1124</v>
      </c>
      <c r="O912" s="79" t="s">
        <v>61</v>
      </c>
      <c r="P912" s="79">
        <f t="shared" si="82"/>
        <v>14</v>
      </c>
      <c r="Q912" s="79">
        <f t="shared" si="83"/>
        <v>1323</v>
      </c>
    </row>
    <row r="913" spans="1:17" x14ac:dyDescent="0.35">
      <c r="A913" s="82" t="s">
        <v>78</v>
      </c>
      <c r="B913" s="79">
        <v>1124</v>
      </c>
      <c r="O913" s="79" t="s">
        <v>61</v>
      </c>
      <c r="P913" s="79">
        <f t="shared" si="82"/>
        <v>14</v>
      </c>
      <c r="Q913" s="79">
        <f t="shared" si="83"/>
        <v>1323</v>
      </c>
    </row>
    <row r="914" spans="1:17" x14ac:dyDescent="0.35">
      <c r="A914" s="82" t="s">
        <v>78</v>
      </c>
      <c r="B914" s="79">
        <v>1124</v>
      </c>
      <c r="O914" s="79" t="s">
        <v>61</v>
      </c>
      <c r="P914" s="79">
        <f t="shared" si="82"/>
        <v>14</v>
      </c>
      <c r="Q914" s="79">
        <f t="shared" si="83"/>
        <v>1323</v>
      </c>
    </row>
    <row r="915" spans="1:17" x14ac:dyDescent="0.35">
      <c r="A915" s="82" t="s">
        <v>78</v>
      </c>
      <c r="B915" s="79">
        <v>1124</v>
      </c>
      <c r="O915" s="79" t="s">
        <v>61</v>
      </c>
      <c r="P915" s="79">
        <f t="shared" si="82"/>
        <v>14</v>
      </c>
      <c r="Q915" s="79">
        <f t="shared" si="83"/>
        <v>1323</v>
      </c>
    </row>
    <row r="916" spans="1:17" x14ac:dyDescent="0.35">
      <c r="A916" s="82" t="s">
        <v>78</v>
      </c>
      <c r="B916" s="79">
        <v>1124</v>
      </c>
      <c r="O916" s="79" t="s">
        <v>61</v>
      </c>
      <c r="P916" s="79">
        <f t="shared" si="82"/>
        <v>14</v>
      </c>
      <c r="Q916" s="79">
        <f t="shared" si="83"/>
        <v>1323</v>
      </c>
    </row>
    <row r="917" spans="1:17" x14ac:dyDescent="0.35">
      <c r="A917" s="82" t="s">
        <v>78</v>
      </c>
      <c r="B917" s="79">
        <v>1124</v>
      </c>
      <c r="O917" s="79" t="s">
        <v>61</v>
      </c>
      <c r="P917" s="79">
        <f t="shared" si="82"/>
        <v>14</v>
      </c>
      <c r="Q917" s="79">
        <f t="shared" si="83"/>
        <v>1323</v>
      </c>
    </row>
    <row r="918" spans="1:17" x14ac:dyDescent="0.35">
      <c r="A918" s="82" t="s">
        <v>78</v>
      </c>
      <c r="B918" s="79">
        <v>1124</v>
      </c>
      <c r="O918" s="79" t="s">
        <v>61</v>
      </c>
      <c r="P918" s="79">
        <f t="shared" si="82"/>
        <v>14</v>
      </c>
      <c r="Q918" s="79">
        <f t="shared" si="83"/>
        <v>1323</v>
      </c>
    </row>
    <row r="919" spans="1:17" x14ac:dyDescent="0.35">
      <c r="A919" s="82" t="s">
        <v>78</v>
      </c>
      <c r="B919" s="79">
        <v>1124</v>
      </c>
      <c r="O919" s="79" t="s">
        <v>61</v>
      </c>
      <c r="P919" s="79">
        <f t="shared" si="82"/>
        <v>14</v>
      </c>
      <c r="Q919" s="79">
        <f t="shared" si="83"/>
        <v>1323</v>
      </c>
    </row>
    <row r="920" spans="1:17" x14ac:dyDescent="0.35">
      <c r="A920" s="82" t="s">
        <v>78</v>
      </c>
      <c r="B920" s="79">
        <v>1124</v>
      </c>
      <c r="O920" s="79" t="s">
        <v>61</v>
      </c>
      <c r="P920" s="79">
        <f t="shared" si="82"/>
        <v>14</v>
      </c>
      <c r="Q920" s="79">
        <f t="shared" si="83"/>
        <v>1323</v>
      </c>
    </row>
    <row r="921" spans="1:17" x14ac:dyDescent="0.35">
      <c r="A921" s="82" t="s">
        <v>78</v>
      </c>
      <c r="B921" s="79">
        <v>1124</v>
      </c>
      <c r="O921" s="79" t="s">
        <v>62</v>
      </c>
      <c r="P921" s="79">
        <v>4</v>
      </c>
      <c r="Q921" s="79">
        <v>1164</v>
      </c>
    </row>
    <row r="922" spans="1:17" x14ac:dyDescent="0.35">
      <c r="A922" s="82" t="s">
        <v>78</v>
      </c>
      <c r="B922" s="79">
        <v>1124</v>
      </c>
      <c r="O922" s="79" t="s">
        <v>62</v>
      </c>
      <c r="P922" s="79">
        <v>4</v>
      </c>
      <c r="Q922" s="79">
        <v>1164</v>
      </c>
    </row>
    <row r="923" spans="1:17" x14ac:dyDescent="0.35">
      <c r="A923" s="82" t="s">
        <v>78</v>
      </c>
      <c r="B923" s="79">
        <v>1124</v>
      </c>
      <c r="O923" s="79" t="s">
        <v>62</v>
      </c>
      <c r="P923" s="79">
        <v>4</v>
      </c>
      <c r="Q923" s="79">
        <v>1164</v>
      </c>
    </row>
    <row r="924" spans="1:17" x14ac:dyDescent="0.35">
      <c r="A924" s="82" t="s">
        <v>78</v>
      </c>
      <c r="B924" s="79">
        <v>1124</v>
      </c>
      <c r="O924" s="79" t="s">
        <v>62</v>
      </c>
      <c r="P924" s="79">
        <v>4</v>
      </c>
      <c r="Q924" s="79">
        <v>1164</v>
      </c>
    </row>
    <row r="925" spans="1:17" x14ac:dyDescent="0.35">
      <c r="A925" s="82" t="s">
        <v>78</v>
      </c>
      <c r="B925" s="79">
        <v>1124</v>
      </c>
      <c r="O925" s="79" t="s">
        <v>62</v>
      </c>
      <c r="P925" s="79">
        <v>4</v>
      </c>
      <c r="Q925" s="79">
        <v>1164</v>
      </c>
    </row>
    <row r="926" spans="1:17" x14ac:dyDescent="0.35">
      <c r="A926" s="82" t="s">
        <v>78</v>
      </c>
      <c r="B926" s="79">
        <v>1124</v>
      </c>
      <c r="O926" s="79" t="s">
        <v>62</v>
      </c>
      <c r="P926" s="79">
        <v>4</v>
      </c>
      <c r="Q926" s="79">
        <v>1164</v>
      </c>
    </row>
    <row r="927" spans="1:17" x14ac:dyDescent="0.35">
      <c r="A927" s="82" t="s">
        <v>78</v>
      </c>
      <c r="B927" s="79">
        <v>1124</v>
      </c>
      <c r="O927" s="79" t="s">
        <v>62</v>
      </c>
      <c r="P927" s="79">
        <v>4</v>
      </c>
      <c r="Q927" s="79">
        <v>1164</v>
      </c>
    </row>
    <row r="928" spans="1:17" x14ac:dyDescent="0.35">
      <c r="A928" s="82" t="s">
        <v>78</v>
      </c>
      <c r="B928" s="79">
        <v>1124</v>
      </c>
      <c r="O928" s="79" t="s">
        <v>62</v>
      </c>
      <c r="P928" s="79">
        <v>4</v>
      </c>
      <c r="Q928" s="79">
        <v>1164</v>
      </c>
    </row>
    <row r="929" spans="1:17" x14ac:dyDescent="0.35">
      <c r="A929" s="82" t="s">
        <v>78</v>
      </c>
      <c r="B929" s="79">
        <v>1124</v>
      </c>
      <c r="O929" s="79" t="s">
        <v>62</v>
      </c>
      <c r="P929" s="79">
        <v>4</v>
      </c>
      <c r="Q929" s="79">
        <v>1164</v>
      </c>
    </row>
    <row r="930" spans="1:17" x14ac:dyDescent="0.35">
      <c r="A930" s="82" t="s">
        <v>78</v>
      </c>
      <c r="B930" s="79">
        <v>1124</v>
      </c>
      <c r="O930" s="79" t="s">
        <v>62</v>
      </c>
      <c r="P930" s="79">
        <v>4</v>
      </c>
      <c r="Q930" s="79">
        <v>1164</v>
      </c>
    </row>
    <row r="931" spans="1:17" x14ac:dyDescent="0.35">
      <c r="A931" s="82" t="s">
        <v>78</v>
      </c>
      <c r="B931" s="79">
        <v>1124</v>
      </c>
      <c r="O931" s="79" t="s">
        <v>62</v>
      </c>
      <c r="P931" s="79">
        <v>4</v>
      </c>
      <c r="Q931" s="79">
        <v>1164</v>
      </c>
    </row>
    <row r="932" spans="1:17" x14ac:dyDescent="0.35">
      <c r="A932" s="82" t="s">
        <v>78</v>
      </c>
      <c r="B932" s="79">
        <v>1124</v>
      </c>
      <c r="O932" s="79" t="s">
        <v>62</v>
      </c>
      <c r="P932" s="79">
        <v>4</v>
      </c>
      <c r="Q932" s="79">
        <v>1164</v>
      </c>
    </row>
    <row r="933" spans="1:17" x14ac:dyDescent="0.35">
      <c r="A933" s="82" t="s">
        <v>78</v>
      </c>
      <c r="B933" s="79">
        <v>1124</v>
      </c>
      <c r="O933" s="79" t="s">
        <v>62</v>
      </c>
      <c r="P933" s="79">
        <v>4</v>
      </c>
      <c r="Q933" s="79">
        <v>1164</v>
      </c>
    </row>
    <row r="934" spans="1:17" x14ac:dyDescent="0.35">
      <c r="A934" s="82" t="s">
        <v>78</v>
      </c>
      <c r="B934" s="79">
        <v>1124</v>
      </c>
      <c r="O934" s="79" t="s">
        <v>62</v>
      </c>
      <c r="P934" s="79">
        <v>4</v>
      </c>
      <c r="Q934" s="79">
        <v>1164</v>
      </c>
    </row>
    <row r="935" spans="1:17" x14ac:dyDescent="0.35">
      <c r="A935" s="82" t="s">
        <v>78</v>
      </c>
      <c r="B935" s="79">
        <v>1124</v>
      </c>
      <c r="O935" s="79" t="s">
        <v>62</v>
      </c>
      <c r="P935" s="79">
        <v>4</v>
      </c>
      <c r="Q935" s="79">
        <v>1164</v>
      </c>
    </row>
    <row r="936" spans="1:17" x14ac:dyDescent="0.35">
      <c r="A936" s="82" t="s">
        <v>78</v>
      </c>
      <c r="B936" s="79">
        <v>1124</v>
      </c>
      <c r="O936" s="79" t="s">
        <v>62</v>
      </c>
      <c r="P936" s="79">
        <v>4</v>
      </c>
      <c r="Q936" s="79">
        <v>1164</v>
      </c>
    </row>
    <row r="937" spans="1:17" x14ac:dyDescent="0.35">
      <c r="A937" s="82" t="s">
        <v>78</v>
      </c>
      <c r="B937" s="79">
        <v>1124</v>
      </c>
      <c r="O937" s="79" t="s">
        <v>62</v>
      </c>
      <c r="P937" s="79">
        <v>4</v>
      </c>
      <c r="Q937" s="79">
        <v>1164</v>
      </c>
    </row>
    <row r="938" spans="1:17" x14ac:dyDescent="0.35">
      <c r="A938" s="82" t="s">
        <v>78</v>
      </c>
      <c r="B938" s="79">
        <v>1124</v>
      </c>
      <c r="O938" s="79" t="s">
        <v>62</v>
      </c>
      <c r="P938" s="79">
        <v>4</v>
      </c>
      <c r="Q938" s="79">
        <v>1164</v>
      </c>
    </row>
    <row r="939" spans="1:17" x14ac:dyDescent="0.35">
      <c r="A939" s="82" t="s">
        <v>78</v>
      </c>
      <c r="B939" s="79">
        <v>1124</v>
      </c>
      <c r="O939" s="79" t="s">
        <v>62</v>
      </c>
      <c r="P939" s="79">
        <v>5</v>
      </c>
      <c r="Q939" s="79">
        <v>1205</v>
      </c>
    </row>
    <row r="940" spans="1:17" x14ac:dyDescent="0.35">
      <c r="A940" s="82" t="s">
        <v>78</v>
      </c>
      <c r="B940" s="79">
        <v>1124</v>
      </c>
      <c r="O940" s="79" t="s">
        <v>62</v>
      </c>
      <c r="P940" s="79">
        <v>5</v>
      </c>
      <c r="Q940" s="79">
        <v>1205</v>
      </c>
    </row>
    <row r="941" spans="1:17" x14ac:dyDescent="0.35">
      <c r="A941" s="82" t="s">
        <v>78</v>
      </c>
      <c r="B941" s="79">
        <v>1124</v>
      </c>
      <c r="O941" s="79" t="s">
        <v>62</v>
      </c>
      <c r="P941" s="79">
        <v>5</v>
      </c>
      <c r="Q941" s="79">
        <v>1205</v>
      </c>
    </row>
    <row r="942" spans="1:17" x14ac:dyDescent="0.35">
      <c r="A942" s="82" t="s">
        <v>78</v>
      </c>
      <c r="B942" s="79">
        <v>1124</v>
      </c>
      <c r="O942" s="79" t="s">
        <v>62</v>
      </c>
      <c r="P942" s="79">
        <v>5</v>
      </c>
      <c r="Q942" s="79">
        <v>1205</v>
      </c>
    </row>
    <row r="943" spans="1:17" x14ac:dyDescent="0.35">
      <c r="A943" s="82" t="s">
        <v>78</v>
      </c>
      <c r="B943" s="79">
        <v>1124</v>
      </c>
      <c r="O943" s="79" t="s">
        <v>62</v>
      </c>
      <c r="P943" s="79">
        <v>5</v>
      </c>
      <c r="Q943" s="79">
        <v>1205</v>
      </c>
    </row>
    <row r="944" spans="1:17" x14ac:dyDescent="0.35">
      <c r="A944" s="82" t="s">
        <v>78</v>
      </c>
      <c r="B944" s="79">
        <v>1124</v>
      </c>
      <c r="O944" s="79" t="s">
        <v>62</v>
      </c>
      <c r="P944" s="79">
        <v>5</v>
      </c>
      <c r="Q944" s="79">
        <v>1205</v>
      </c>
    </row>
    <row r="945" spans="1:17" x14ac:dyDescent="0.35">
      <c r="A945" s="82" t="s">
        <v>78</v>
      </c>
      <c r="B945" s="79">
        <v>1124</v>
      </c>
      <c r="O945" s="79" t="s">
        <v>62</v>
      </c>
      <c r="P945" s="79">
        <v>5</v>
      </c>
      <c r="Q945" s="79">
        <v>1205</v>
      </c>
    </row>
    <row r="946" spans="1:17" x14ac:dyDescent="0.35">
      <c r="A946" s="82" t="s">
        <v>78</v>
      </c>
      <c r="B946" s="79">
        <v>1124</v>
      </c>
      <c r="O946" s="79" t="s">
        <v>62</v>
      </c>
      <c r="P946" s="79">
        <v>5</v>
      </c>
      <c r="Q946" s="79">
        <v>1205</v>
      </c>
    </row>
    <row r="947" spans="1:17" x14ac:dyDescent="0.35">
      <c r="A947" s="82" t="s">
        <v>78</v>
      </c>
      <c r="B947" s="79">
        <v>1124</v>
      </c>
      <c r="O947" s="79" t="s">
        <v>62</v>
      </c>
      <c r="P947" s="79">
        <v>5</v>
      </c>
      <c r="Q947" s="79">
        <v>1205</v>
      </c>
    </row>
    <row r="948" spans="1:17" x14ac:dyDescent="0.35">
      <c r="A948" s="82" t="s">
        <v>78</v>
      </c>
      <c r="B948" s="79">
        <v>1124</v>
      </c>
      <c r="O948" s="79" t="s">
        <v>62</v>
      </c>
      <c r="P948" s="79">
        <v>5</v>
      </c>
      <c r="Q948" s="79">
        <v>1205</v>
      </c>
    </row>
    <row r="949" spans="1:17" x14ac:dyDescent="0.35">
      <c r="A949" s="82" t="s">
        <v>78</v>
      </c>
      <c r="B949" s="79">
        <v>1124</v>
      </c>
      <c r="O949" s="79" t="s">
        <v>62</v>
      </c>
      <c r="P949" s="79">
        <v>5</v>
      </c>
      <c r="Q949" s="79">
        <v>1205</v>
      </c>
    </row>
    <row r="950" spans="1:17" x14ac:dyDescent="0.35">
      <c r="A950" s="82" t="s">
        <v>78</v>
      </c>
      <c r="B950" s="79">
        <v>1124</v>
      </c>
      <c r="O950" s="79" t="s">
        <v>62</v>
      </c>
      <c r="P950" s="79">
        <v>5</v>
      </c>
      <c r="Q950" s="79">
        <v>1205</v>
      </c>
    </row>
    <row r="951" spans="1:17" x14ac:dyDescent="0.35">
      <c r="A951" s="82" t="s">
        <v>78</v>
      </c>
      <c r="B951" s="79">
        <v>1124</v>
      </c>
      <c r="O951" s="79" t="s">
        <v>62</v>
      </c>
      <c r="P951" s="79">
        <v>5</v>
      </c>
      <c r="Q951" s="79">
        <v>1205</v>
      </c>
    </row>
    <row r="952" spans="1:17" x14ac:dyDescent="0.35">
      <c r="A952" s="82" t="s">
        <v>78</v>
      </c>
      <c r="B952" s="79">
        <v>1124</v>
      </c>
      <c r="O952" s="79" t="s">
        <v>62</v>
      </c>
      <c r="P952" s="79">
        <v>5</v>
      </c>
      <c r="Q952" s="79">
        <v>1205</v>
      </c>
    </row>
    <row r="953" spans="1:17" x14ac:dyDescent="0.35">
      <c r="A953" s="82" t="s">
        <v>78</v>
      </c>
      <c r="B953" s="79">
        <v>1124</v>
      </c>
      <c r="O953" s="79" t="s">
        <v>62</v>
      </c>
      <c r="P953" s="79">
        <v>5</v>
      </c>
      <c r="Q953" s="79">
        <v>1205</v>
      </c>
    </row>
    <row r="954" spans="1:17" x14ac:dyDescent="0.35">
      <c r="A954" s="82" t="s">
        <v>78</v>
      </c>
      <c r="B954" s="79">
        <v>1124</v>
      </c>
      <c r="O954" s="79" t="s">
        <v>62</v>
      </c>
      <c r="P954" s="79">
        <v>5</v>
      </c>
      <c r="Q954" s="79">
        <v>1205</v>
      </c>
    </row>
    <row r="955" spans="1:17" x14ac:dyDescent="0.35">
      <c r="A955" s="82" t="s">
        <v>78</v>
      </c>
      <c r="B955" s="79">
        <v>1124</v>
      </c>
      <c r="O955" s="79" t="s">
        <v>62</v>
      </c>
      <c r="P955" s="79">
        <v>5</v>
      </c>
      <c r="Q955" s="79">
        <v>1205</v>
      </c>
    </row>
    <row r="956" spans="1:17" x14ac:dyDescent="0.35">
      <c r="A956" s="82" t="s">
        <v>78</v>
      </c>
      <c r="B956" s="79">
        <v>1124</v>
      </c>
      <c r="O956" s="79" t="s">
        <v>62</v>
      </c>
      <c r="P956" s="79">
        <v>5</v>
      </c>
      <c r="Q956" s="79">
        <v>1205</v>
      </c>
    </row>
    <row r="957" spans="1:17" x14ac:dyDescent="0.35">
      <c r="A957" s="82" t="s">
        <v>78</v>
      </c>
      <c r="B957" s="79">
        <v>1124</v>
      </c>
      <c r="O957" s="79" t="s">
        <v>62</v>
      </c>
      <c r="P957" s="79">
        <v>6</v>
      </c>
      <c r="Q957" s="79">
        <v>1205</v>
      </c>
    </row>
    <row r="958" spans="1:17" x14ac:dyDescent="0.35">
      <c r="A958" s="82" t="s">
        <v>78</v>
      </c>
      <c r="B958" s="79">
        <v>1124</v>
      </c>
      <c r="O958" s="79" t="s">
        <v>62</v>
      </c>
      <c r="P958" s="79">
        <v>6</v>
      </c>
      <c r="Q958" s="79">
        <v>1205</v>
      </c>
    </row>
    <row r="959" spans="1:17" x14ac:dyDescent="0.35">
      <c r="A959" s="82" t="s">
        <v>78</v>
      </c>
      <c r="B959" s="79">
        <v>1124</v>
      </c>
      <c r="O959" s="79" t="s">
        <v>62</v>
      </c>
      <c r="P959" s="79">
        <v>6</v>
      </c>
      <c r="Q959" s="79">
        <v>1205</v>
      </c>
    </row>
    <row r="960" spans="1:17" x14ac:dyDescent="0.35">
      <c r="A960" s="82" t="s">
        <v>78</v>
      </c>
      <c r="B960" s="79">
        <v>1124</v>
      </c>
      <c r="O960" s="79" t="s">
        <v>62</v>
      </c>
      <c r="P960" s="79">
        <v>6</v>
      </c>
      <c r="Q960" s="79">
        <v>1205</v>
      </c>
    </row>
    <row r="961" spans="1:17" x14ac:dyDescent="0.35">
      <c r="A961" s="82" t="s">
        <v>78</v>
      </c>
      <c r="B961" s="79">
        <v>1124</v>
      </c>
      <c r="O961" s="79" t="s">
        <v>62</v>
      </c>
      <c r="P961" s="79">
        <v>6</v>
      </c>
      <c r="Q961" s="79">
        <v>1205</v>
      </c>
    </row>
    <row r="962" spans="1:17" x14ac:dyDescent="0.35">
      <c r="A962" s="82" t="s">
        <v>78</v>
      </c>
      <c r="B962" s="79">
        <v>1124</v>
      </c>
      <c r="O962" s="79" t="s">
        <v>62</v>
      </c>
      <c r="P962" s="79">
        <v>6</v>
      </c>
      <c r="Q962" s="79">
        <v>1205</v>
      </c>
    </row>
    <row r="963" spans="1:17" x14ac:dyDescent="0.35">
      <c r="A963" s="82" t="s">
        <v>78</v>
      </c>
      <c r="B963" s="79">
        <v>1124</v>
      </c>
      <c r="O963" s="79" t="s">
        <v>62</v>
      </c>
      <c r="P963" s="79">
        <v>6</v>
      </c>
      <c r="Q963" s="79">
        <v>1205</v>
      </c>
    </row>
    <row r="964" spans="1:17" x14ac:dyDescent="0.35">
      <c r="A964" s="82" t="s">
        <v>78</v>
      </c>
      <c r="B964" s="79">
        <v>1124</v>
      </c>
      <c r="O964" s="79" t="s">
        <v>62</v>
      </c>
      <c r="P964" s="79">
        <v>6</v>
      </c>
      <c r="Q964" s="79">
        <v>1205</v>
      </c>
    </row>
    <row r="965" spans="1:17" x14ac:dyDescent="0.35">
      <c r="A965" s="82" t="s">
        <v>78</v>
      </c>
      <c r="B965" s="79">
        <v>1124</v>
      </c>
      <c r="O965" s="79" t="s">
        <v>62</v>
      </c>
      <c r="P965" s="79">
        <v>6</v>
      </c>
      <c r="Q965" s="79">
        <v>1205</v>
      </c>
    </row>
    <row r="966" spans="1:17" x14ac:dyDescent="0.35">
      <c r="A966" s="82" t="s">
        <v>78</v>
      </c>
      <c r="B966" s="79">
        <v>1124</v>
      </c>
      <c r="O966" s="79" t="s">
        <v>62</v>
      </c>
      <c r="P966" s="79">
        <v>6</v>
      </c>
      <c r="Q966" s="79">
        <v>1205</v>
      </c>
    </row>
    <row r="967" spans="1:17" x14ac:dyDescent="0.35">
      <c r="A967" s="82" t="s">
        <v>78</v>
      </c>
      <c r="B967" s="79">
        <v>1124</v>
      </c>
      <c r="O967" s="79" t="s">
        <v>62</v>
      </c>
      <c r="P967" s="79">
        <v>6</v>
      </c>
      <c r="Q967" s="79">
        <v>1205</v>
      </c>
    </row>
    <row r="968" spans="1:17" x14ac:dyDescent="0.35">
      <c r="A968" s="82" t="s">
        <v>78</v>
      </c>
      <c r="B968" s="79">
        <v>1124</v>
      </c>
      <c r="O968" s="79" t="s">
        <v>62</v>
      </c>
      <c r="P968" s="79">
        <v>6</v>
      </c>
      <c r="Q968" s="79">
        <v>1205</v>
      </c>
    </row>
    <row r="969" spans="1:17" x14ac:dyDescent="0.35">
      <c r="A969" s="82" t="s">
        <v>78</v>
      </c>
      <c r="B969" s="79">
        <v>1124</v>
      </c>
      <c r="O969" s="79" t="s">
        <v>62</v>
      </c>
      <c r="P969" s="79">
        <v>6</v>
      </c>
      <c r="Q969" s="79">
        <v>1205</v>
      </c>
    </row>
    <row r="970" spans="1:17" x14ac:dyDescent="0.35">
      <c r="A970" s="82" t="s">
        <v>78</v>
      </c>
      <c r="B970" s="79">
        <v>1124</v>
      </c>
      <c r="O970" s="79" t="s">
        <v>62</v>
      </c>
      <c r="P970" s="79">
        <v>6</v>
      </c>
      <c r="Q970" s="79">
        <v>1205</v>
      </c>
    </row>
    <row r="971" spans="1:17" x14ac:dyDescent="0.35">
      <c r="A971" s="82" t="s">
        <v>78</v>
      </c>
      <c r="B971" s="79">
        <v>1124</v>
      </c>
      <c r="O971" s="79" t="s">
        <v>62</v>
      </c>
      <c r="P971" s="79">
        <v>6</v>
      </c>
      <c r="Q971" s="79">
        <v>1205</v>
      </c>
    </row>
    <row r="972" spans="1:17" x14ac:dyDescent="0.35">
      <c r="A972" s="82" t="s">
        <v>78</v>
      </c>
      <c r="B972" s="79">
        <v>1124</v>
      </c>
      <c r="O972" s="79" t="s">
        <v>62</v>
      </c>
      <c r="P972" s="79">
        <v>6</v>
      </c>
      <c r="Q972" s="79">
        <v>1205</v>
      </c>
    </row>
    <row r="973" spans="1:17" x14ac:dyDescent="0.35">
      <c r="A973" s="82" t="s">
        <v>78</v>
      </c>
      <c r="B973" s="79">
        <v>1124</v>
      </c>
      <c r="O973" s="79" t="s">
        <v>62</v>
      </c>
      <c r="P973" s="79">
        <v>6</v>
      </c>
      <c r="Q973" s="79">
        <v>1205</v>
      </c>
    </row>
    <row r="974" spans="1:17" x14ac:dyDescent="0.35">
      <c r="A974" s="82" t="s">
        <v>78</v>
      </c>
      <c r="B974" s="79">
        <v>1124</v>
      </c>
      <c r="O974" s="79" t="s">
        <v>62</v>
      </c>
      <c r="P974" s="79">
        <v>6</v>
      </c>
      <c r="Q974" s="79">
        <v>1205</v>
      </c>
    </row>
    <row r="975" spans="1:17" x14ac:dyDescent="0.35">
      <c r="A975" s="82" t="s">
        <v>78</v>
      </c>
      <c r="B975" s="79">
        <v>1124</v>
      </c>
      <c r="O975" s="79" t="s">
        <v>62</v>
      </c>
      <c r="P975" s="79">
        <v>7</v>
      </c>
      <c r="Q975" s="79">
        <v>1243</v>
      </c>
    </row>
    <row r="976" spans="1:17" x14ac:dyDescent="0.35">
      <c r="A976" s="82" t="s">
        <v>78</v>
      </c>
      <c r="B976" s="79">
        <v>1124</v>
      </c>
      <c r="O976" s="79" t="s">
        <v>62</v>
      </c>
      <c r="P976" s="79">
        <v>7</v>
      </c>
      <c r="Q976" s="79">
        <v>1243</v>
      </c>
    </row>
    <row r="977" spans="1:17" x14ac:dyDescent="0.35">
      <c r="A977" s="82" t="s">
        <v>78</v>
      </c>
      <c r="B977" s="79">
        <v>1124</v>
      </c>
      <c r="O977" s="79" t="s">
        <v>62</v>
      </c>
      <c r="P977" s="79">
        <v>7</v>
      </c>
      <c r="Q977" s="79">
        <v>1243</v>
      </c>
    </row>
    <row r="978" spans="1:17" x14ac:dyDescent="0.35">
      <c r="A978" s="82" t="s">
        <v>78</v>
      </c>
      <c r="B978" s="79">
        <v>1124</v>
      </c>
      <c r="O978" s="79" t="s">
        <v>62</v>
      </c>
      <c r="P978" s="79">
        <v>7</v>
      </c>
      <c r="Q978" s="79">
        <v>1243</v>
      </c>
    </row>
    <row r="979" spans="1:17" x14ac:dyDescent="0.35">
      <c r="A979" s="82" t="s">
        <v>78</v>
      </c>
      <c r="B979" s="79">
        <v>1124</v>
      </c>
      <c r="O979" s="79" t="s">
        <v>62</v>
      </c>
      <c r="P979" s="79">
        <v>7</v>
      </c>
      <c r="Q979" s="79">
        <v>1243</v>
      </c>
    </row>
    <row r="980" spans="1:17" x14ac:dyDescent="0.35">
      <c r="A980" s="82" t="s">
        <v>78</v>
      </c>
      <c r="B980" s="79">
        <v>1124</v>
      </c>
      <c r="O980" s="79" t="s">
        <v>62</v>
      </c>
      <c r="P980" s="79">
        <v>7</v>
      </c>
      <c r="Q980" s="79">
        <v>1243</v>
      </c>
    </row>
    <row r="981" spans="1:17" x14ac:dyDescent="0.35">
      <c r="A981" s="82" t="s">
        <v>78</v>
      </c>
      <c r="B981" s="79">
        <v>1124</v>
      </c>
      <c r="O981" s="79" t="s">
        <v>62</v>
      </c>
      <c r="P981" s="79">
        <v>7</v>
      </c>
      <c r="Q981" s="79">
        <v>1243</v>
      </c>
    </row>
    <row r="982" spans="1:17" x14ac:dyDescent="0.35">
      <c r="A982" s="82" t="s">
        <v>78</v>
      </c>
      <c r="B982" s="79">
        <v>1124</v>
      </c>
      <c r="O982" s="79" t="s">
        <v>62</v>
      </c>
      <c r="P982" s="79">
        <v>7</v>
      </c>
      <c r="Q982" s="79">
        <v>1243</v>
      </c>
    </row>
    <row r="983" spans="1:17" x14ac:dyDescent="0.35">
      <c r="A983" s="82" t="s">
        <v>78</v>
      </c>
      <c r="B983" s="79">
        <v>1124</v>
      </c>
      <c r="O983" s="79" t="s">
        <v>62</v>
      </c>
      <c r="P983" s="79">
        <v>7</v>
      </c>
      <c r="Q983" s="79">
        <v>1243</v>
      </c>
    </row>
    <row r="984" spans="1:17" x14ac:dyDescent="0.35">
      <c r="A984" s="82" t="s">
        <v>78</v>
      </c>
      <c r="B984" s="79">
        <v>1124</v>
      </c>
      <c r="O984" s="79" t="s">
        <v>62</v>
      </c>
      <c r="P984" s="79">
        <v>7</v>
      </c>
      <c r="Q984" s="79">
        <v>1243</v>
      </c>
    </row>
    <row r="985" spans="1:17" x14ac:dyDescent="0.35">
      <c r="A985" s="82" t="s">
        <v>78</v>
      </c>
      <c r="B985" s="79">
        <v>1124</v>
      </c>
      <c r="O985" s="79" t="s">
        <v>62</v>
      </c>
      <c r="P985" s="79">
        <v>7</v>
      </c>
      <c r="Q985" s="79">
        <v>1243</v>
      </c>
    </row>
    <row r="986" spans="1:17" x14ac:dyDescent="0.35">
      <c r="A986" s="82" t="s">
        <v>78</v>
      </c>
      <c r="B986" s="79">
        <v>1124</v>
      </c>
      <c r="O986" s="79" t="s">
        <v>62</v>
      </c>
      <c r="P986" s="79">
        <v>7</v>
      </c>
      <c r="Q986" s="79">
        <v>1243</v>
      </c>
    </row>
    <row r="987" spans="1:17" x14ac:dyDescent="0.35">
      <c r="A987" s="82" t="s">
        <v>78</v>
      </c>
      <c r="B987" s="79">
        <v>1124</v>
      </c>
      <c r="O987" s="79" t="s">
        <v>62</v>
      </c>
      <c r="P987" s="79">
        <v>7</v>
      </c>
      <c r="Q987" s="79">
        <v>1243</v>
      </c>
    </row>
    <row r="988" spans="1:17" x14ac:dyDescent="0.35">
      <c r="A988" s="82" t="s">
        <v>78</v>
      </c>
      <c r="B988" s="79">
        <v>1124</v>
      </c>
      <c r="O988" s="79" t="s">
        <v>62</v>
      </c>
      <c r="P988" s="79">
        <v>7</v>
      </c>
      <c r="Q988" s="79">
        <v>1243</v>
      </c>
    </row>
    <row r="989" spans="1:17" x14ac:dyDescent="0.35">
      <c r="A989" s="82" t="s">
        <v>78</v>
      </c>
      <c r="B989" s="79">
        <v>1124</v>
      </c>
      <c r="O989" s="79" t="s">
        <v>62</v>
      </c>
      <c r="P989" s="79">
        <v>7</v>
      </c>
      <c r="Q989" s="79">
        <v>1243</v>
      </c>
    </row>
    <row r="990" spans="1:17" x14ac:dyDescent="0.35">
      <c r="A990" s="82" t="s">
        <v>78</v>
      </c>
      <c r="B990" s="79">
        <v>1124</v>
      </c>
      <c r="O990" s="79" t="s">
        <v>62</v>
      </c>
      <c r="P990" s="79">
        <v>7</v>
      </c>
      <c r="Q990" s="79">
        <v>1243</v>
      </c>
    </row>
    <row r="991" spans="1:17" x14ac:dyDescent="0.35">
      <c r="A991" s="82" t="s">
        <v>78</v>
      </c>
      <c r="B991" s="79">
        <v>1124</v>
      </c>
      <c r="O991" s="79" t="s">
        <v>62</v>
      </c>
      <c r="P991" s="79">
        <v>7</v>
      </c>
      <c r="Q991" s="79">
        <v>1243</v>
      </c>
    </row>
    <row r="992" spans="1:17" x14ac:dyDescent="0.35">
      <c r="A992" s="82" t="s">
        <v>78</v>
      </c>
      <c r="B992" s="79">
        <v>1124</v>
      </c>
      <c r="O992" s="79" t="s">
        <v>62</v>
      </c>
      <c r="P992" s="79">
        <v>7</v>
      </c>
      <c r="Q992" s="79">
        <v>1243</v>
      </c>
    </row>
    <row r="993" spans="1:17" x14ac:dyDescent="0.35">
      <c r="A993" s="82" t="s">
        <v>78</v>
      </c>
      <c r="B993" s="79">
        <v>1124</v>
      </c>
      <c r="O993" s="79" t="s">
        <v>62</v>
      </c>
      <c r="P993" s="79">
        <v>8</v>
      </c>
      <c r="Q993" s="79">
        <v>1279</v>
      </c>
    </row>
    <row r="994" spans="1:17" x14ac:dyDescent="0.35">
      <c r="A994" s="82" t="s">
        <v>78</v>
      </c>
      <c r="B994" s="79">
        <v>1124</v>
      </c>
      <c r="O994" s="79" t="s">
        <v>62</v>
      </c>
      <c r="P994" s="79">
        <v>8</v>
      </c>
      <c r="Q994" s="79">
        <v>1279</v>
      </c>
    </row>
    <row r="995" spans="1:17" x14ac:dyDescent="0.35">
      <c r="A995" s="82" t="s">
        <v>78</v>
      </c>
      <c r="B995" s="79">
        <v>1124</v>
      </c>
      <c r="O995" s="79" t="s">
        <v>62</v>
      </c>
      <c r="P995" s="79">
        <v>8</v>
      </c>
      <c r="Q995" s="79">
        <v>1279</v>
      </c>
    </row>
    <row r="996" spans="1:17" x14ac:dyDescent="0.35">
      <c r="A996" s="82" t="s">
        <v>78</v>
      </c>
      <c r="B996" s="79">
        <v>1124</v>
      </c>
      <c r="O996" s="79" t="s">
        <v>62</v>
      </c>
      <c r="P996" s="79">
        <v>8</v>
      </c>
      <c r="Q996" s="79">
        <v>1279</v>
      </c>
    </row>
    <row r="997" spans="1:17" x14ac:dyDescent="0.35">
      <c r="A997" s="82" t="s">
        <v>78</v>
      </c>
      <c r="B997" s="79">
        <v>1124</v>
      </c>
      <c r="O997" s="79" t="s">
        <v>62</v>
      </c>
      <c r="P997" s="79">
        <v>8</v>
      </c>
      <c r="Q997" s="79">
        <v>1279</v>
      </c>
    </row>
    <row r="998" spans="1:17" x14ac:dyDescent="0.35">
      <c r="A998" s="82" t="s">
        <v>78</v>
      </c>
      <c r="B998" s="79">
        <v>1124</v>
      </c>
      <c r="O998" s="79" t="s">
        <v>62</v>
      </c>
      <c r="P998" s="79">
        <v>8</v>
      </c>
      <c r="Q998" s="79">
        <v>1279</v>
      </c>
    </row>
    <row r="999" spans="1:17" x14ac:dyDescent="0.35">
      <c r="A999" s="82" t="s">
        <v>78</v>
      </c>
      <c r="B999" s="79">
        <v>1124</v>
      </c>
      <c r="O999" s="79" t="s">
        <v>62</v>
      </c>
      <c r="P999" s="79">
        <v>8</v>
      </c>
      <c r="Q999" s="79">
        <v>1279</v>
      </c>
    </row>
    <row r="1000" spans="1:17" x14ac:dyDescent="0.35">
      <c r="A1000" s="82">
        <v>1</v>
      </c>
      <c r="B1000" s="79">
        <v>830</v>
      </c>
      <c r="O1000" s="79" t="s">
        <v>62</v>
      </c>
      <c r="P1000" s="79">
        <v>8</v>
      </c>
      <c r="Q1000" s="79">
        <v>1279</v>
      </c>
    </row>
    <row r="1001" spans="1:17" x14ac:dyDescent="0.35">
      <c r="A1001" s="82">
        <v>1</v>
      </c>
      <c r="B1001" s="79">
        <v>830</v>
      </c>
      <c r="O1001" s="79" t="s">
        <v>62</v>
      </c>
      <c r="P1001" s="79">
        <v>8</v>
      </c>
      <c r="Q1001" s="79">
        <v>1279</v>
      </c>
    </row>
    <row r="1002" spans="1:17" x14ac:dyDescent="0.35">
      <c r="A1002" s="82">
        <v>1</v>
      </c>
      <c r="B1002" s="79">
        <v>830</v>
      </c>
      <c r="O1002" s="79" t="s">
        <v>62</v>
      </c>
      <c r="P1002" s="79">
        <v>8</v>
      </c>
      <c r="Q1002" s="79">
        <v>1279</v>
      </c>
    </row>
    <row r="1003" spans="1:17" x14ac:dyDescent="0.35">
      <c r="A1003" s="82">
        <v>1</v>
      </c>
      <c r="B1003" s="79">
        <v>830</v>
      </c>
      <c r="O1003" s="79" t="s">
        <v>62</v>
      </c>
      <c r="P1003" s="79">
        <v>8</v>
      </c>
      <c r="Q1003" s="79">
        <v>1279</v>
      </c>
    </row>
    <row r="1004" spans="1:17" x14ac:dyDescent="0.35">
      <c r="A1004" s="82">
        <v>1</v>
      </c>
      <c r="B1004" s="79">
        <v>830</v>
      </c>
      <c r="O1004" s="79" t="s">
        <v>62</v>
      </c>
      <c r="P1004" s="79">
        <v>8</v>
      </c>
      <c r="Q1004" s="79">
        <v>1279</v>
      </c>
    </row>
    <row r="1005" spans="1:17" x14ac:dyDescent="0.35">
      <c r="A1005" s="82">
        <v>1</v>
      </c>
      <c r="B1005" s="79">
        <v>830</v>
      </c>
      <c r="O1005" s="79" t="s">
        <v>62</v>
      </c>
      <c r="P1005" s="79">
        <v>8</v>
      </c>
      <c r="Q1005" s="79">
        <v>1279</v>
      </c>
    </row>
    <row r="1006" spans="1:17" x14ac:dyDescent="0.35">
      <c r="A1006" s="82">
        <v>1</v>
      </c>
      <c r="B1006" s="79">
        <v>830</v>
      </c>
      <c r="O1006" s="79" t="s">
        <v>62</v>
      </c>
      <c r="P1006" s="79">
        <v>8</v>
      </c>
      <c r="Q1006" s="79">
        <v>1279</v>
      </c>
    </row>
    <row r="1007" spans="1:17" x14ac:dyDescent="0.35">
      <c r="A1007" s="82">
        <v>1</v>
      </c>
      <c r="B1007" s="79">
        <v>830</v>
      </c>
      <c r="O1007" s="79" t="s">
        <v>62</v>
      </c>
      <c r="P1007" s="79">
        <v>8</v>
      </c>
      <c r="Q1007" s="79">
        <v>1279</v>
      </c>
    </row>
    <row r="1008" spans="1:17" x14ac:dyDescent="0.35">
      <c r="A1008" s="82">
        <v>1</v>
      </c>
      <c r="B1008" s="79">
        <v>830</v>
      </c>
      <c r="O1008" s="79" t="s">
        <v>62</v>
      </c>
      <c r="P1008" s="79">
        <v>8</v>
      </c>
      <c r="Q1008" s="79">
        <v>1279</v>
      </c>
    </row>
    <row r="1009" spans="1:17" x14ac:dyDescent="0.35">
      <c r="A1009" s="82">
        <v>1</v>
      </c>
      <c r="B1009" s="79">
        <v>830</v>
      </c>
      <c r="O1009" s="79" t="s">
        <v>62</v>
      </c>
      <c r="P1009" s="79">
        <v>8</v>
      </c>
      <c r="Q1009" s="79">
        <v>1279</v>
      </c>
    </row>
    <row r="1010" spans="1:17" x14ac:dyDescent="0.35">
      <c r="A1010" s="82">
        <v>1</v>
      </c>
      <c r="B1010" s="79">
        <v>830</v>
      </c>
      <c r="O1010" s="79" t="s">
        <v>62</v>
      </c>
      <c r="P1010" s="79">
        <v>8</v>
      </c>
      <c r="Q1010" s="79">
        <v>1279</v>
      </c>
    </row>
    <row r="1011" spans="1:17" x14ac:dyDescent="0.35">
      <c r="A1011" s="82">
        <v>1</v>
      </c>
      <c r="B1011" s="79">
        <v>830</v>
      </c>
      <c r="O1011" s="79" t="s">
        <v>62</v>
      </c>
      <c r="P1011" s="79">
        <v>9</v>
      </c>
      <c r="Q1011" s="79">
        <v>1344</v>
      </c>
    </row>
    <row r="1012" spans="1:17" x14ac:dyDescent="0.35">
      <c r="A1012" s="82">
        <v>1</v>
      </c>
      <c r="B1012" s="79">
        <v>830</v>
      </c>
      <c r="O1012" s="79" t="s">
        <v>62</v>
      </c>
      <c r="P1012" s="79">
        <v>9</v>
      </c>
      <c r="Q1012" s="79">
        <v>1344</v>
      </c>
    </row>
    <row r="1013" spans="1:17" x14ac:dyDescent="0.35">
      <c r="A1013" s="82">
        <v>1</v>
      </c>
      <c r="B1013" s="79">
        <v>830</v>
      </c>
      <c r="O1013" s="79" t="s">
        <v>62</v>
      </c>
      <c r="P1013" s="79">
        <v>9</v>
      </c>
      <c r="Q1013" s="79">
        <v>1344</v>
      </c>
    </row>
    <row r="1014" spans="1:17" x14ac:dyDescent="0.35">
      <c r="A1014" s="82">
        <v>1</v>
      </c>
      <c r="B1014" s="79">
        <v>830</v>
      </c>
      <c r="O1014" s="79" t="s">
        <v>62</v>
      </c>
      <c r="P1014" s="79">
        <v>9</v>
      </c>
      <c r="Q1014" s="79">
        <v>1344</v>
      </c>
    </row>
    <row r="1015" spans="1:17" x14ac:dyDescent="0.35">
      <c r="A1015" s="82">
        <v>1</v>
      </c>
      <c r="B1015" s="79">
        <v>830</v>
      </c>
      <c r="O1015" s="79" t="s">
        <v>62</v>
      </c>
      <c r="P1015" s="79">
        <v>9</v>
      </c>
      <c r="Q1015" s="79">
        <v>1344</v>
      </c>
    </row>
    <row r="1016" spans="1:17" x14ac:dyDescent="0.35">
      <c r="A1016" s="82">
        <v>1</v>
      </c>
      <c r="B1016" s="79">
        <v>830</v>
      </c>
      <c r="O1016" s="79" t="s">
        <v>62</v>
      </c>
      <c r="P1016" s="79">
        <v>9</v>
      </c>
      <c r="Q1016" s="79">
        <v>1344</v>
      </c>
    </row>
    <row r="1017" spans="1:17" x14ac:dyDescent="0.35">
      <c r="A1017" s="82">
        <v>1</v>
      </c>
      <c r="B1017" s="79">
        <v>830</v>
      </c>
      <c r="O1017" s="79" t="s">
        <v>62</v>
      </c>
      <c r="P1017" s="79">
        <v>9</v>
      </c>
      <c r="Q1017" s="79">
        <v>1344</v>
      </c>
    </row>
    <row r="1018" spans="1:17" x14ac:dyDescent="0.35">
      <c r="A1018" s="82">
        <v>1</v>
      </c>
      <c r="B1018" s="79">
        <v>830</v>
      </c>
      <c r="O1018" s="79" t="s">
        <v>62</v>
      </c>
      <c r="P1018" s="79">
        <v>9</v>
      </c>
      <c r="Q1018" s="79">
        <v>1344</v>
      </c>
    </row>
    <row r="1019" spans="1:17" x14ac:dyDescent="0.35">
      <c r="A1019" s="82">
        <v>1</v>
      </c>
      <c r="B1019" s="79">
        <v>830</v>
      </c>
      <c r="O1019" s="79" t="s">
        <v>62</v>
      </c>
      <c r="P1019" s="79">
        <v>9</v>
      </c>
      <c r="Q1019" s="79">
        <v>1344</v>
      </c>
    </row>
    <row r="1020" spans="1:17" x14ac:dyDescent="0.35">
      <c r="A1020" s="82">
        <v>1</v>
      </c>
      <c r="B1020" s="79">
        <v>830</v>
      </c>
      <c r="O1020" s="79" t="s">
        <v>62</v>
      </c>
      <c r="P1020" s="79">
        <v>9</v>
      </c>
      <c r="Q1020" s="79">
        <v>1344</v>
      </c>
    </row>
    <row r="1021" spans="1:17" x14ac:dyDescent="0.35">
      <c r="A1021" s="82">
        <v>1</v>
      </c>
      <c r="B1021" s="79">
        <v>830</v>
      </c>
      <c r="O1021" s="79" t="s">
        <v>62</v>
      </c>
      <c r="P1021" s="79">
        <v>9</v>
      </c>
      <c r="Q1021" s="79">
        <v>1344</v>
      </c>
    </row>
    <row r="1022" spans="1:17" x14ac:dyDescent="0.35">
      <c r="A1022" s="82">
        <v>1</v>
      </c>
      <c r="B1022" s="79">
        <v>830</v>
      </c>
      <c r="O1022" s="79" t="s">
        <v>62</v>
      </c>
      <c r="P1022" s="79">
        <v>9</v>
      </c>
      <c r="Q1022" s="79">
        <v>1344</v>
      </c>
    </row>
    <row r="1023" spans="1:17" x14ac:dyDescent="0.35">
      <c r="A1023" s="82">
        <v>1</v>
      </c>
      <c r="B1023" s="79">
        <v>830</v>
      </c>
      <c r="O1023" s="79" t="s">
        <v>62</v>
      </c>
      <c r="P1023" s="79">
        <v>9</v>
      </c>
      <c r="Q1023" s="79">
        <v>1344</v>
      </c>
    </row>
    <row r="1024" spans="1:17" x14ac:dyDescent="0.35">
      <c r="A1024" s="82" t="s">
        <v>79</v>
      </c>
      <c r="B1024" s="79">
        <v>890</v>
      </c>
      <c r="O1024" s="79" t="s">
        <v>62</v>
      </c>
      <c r="P1024" s="79">
        <v>9</v>
      </c>
      <c r="Q1024" s="79">
        <v>1344</v>
      </c>
    </row>
    <row r="1025" spans="1:17" x14ac:dyDescent="0.35">
      <c r="A1025" s="82" t="s">
        <v>79</v>
      </c>
      <c r="B1025" s="79">
        <v>890</v>
      </c>
      <c r="O1025" s="79" t="s">
        <v>62</v>
      </c>
      <c r="P1025" s="79">
        <v>9</v>
      </c>
      <c r="Q1025" s="79">
        <v>1344</v>
      </c>
    </row>
    <row r="1026" spans="1:17" x14ac:dyDescent="0.35">
      <c r="A1026" s="82" t="s">
        <v>79</v>
      </c>
      <c r="B1026" s="79">
        <v>890</v>
      </c>
      <c r="O1026" s="79" t="s">
        <v>62</v>
      </c>
      <c r="P1026" s="79">
        <v>9</v>
      </c>
      <c r="Q1026" s="79">
        <v>1344</v>
      </c>
    </row>
    <row r="1027" spans="1:17" x14ac:dyDescent="0.35">
      <c r="A1027" s="82" t="s">
        <v>79</v>
      </c>
      <c r="B1027" s="79">
        <v>890</v>
      </c>
      <c r="O1027" s="79" t="s">
        <v>62</v>
      </c>
      <c r="P1027" s="79">
        <v>9</v>
      </c>
      <c r="Q1027" s="79">
        <v>1344</v>
      </c>
    </row>
    <row r="1028" spans="1:17" x14ac:dyDescent="0.35">
      <c r="A1028" s="82" t="s">
        <v>79</v>
      </c>
      <c r="B1028" s="79">
        <v>890</v>
      </c>
      <c r="O1028" s="79" t="s">
        <v>62</v>
      </c>
      <c r="P1028" s="79">
        <v>9</v>
      </c>
      <c r="Q1028" s="79">
        <v>1344</v>
      </c>
    </row>
    <row r="1029" spans="1:17" x14ac:dyDescent="0.35">
      <c r="A1029" s="82" t="s">
        <v>79</v>
      </c>
      <c r="B1029" s="79">
        <v>890</v>
      </c>
      <c r="O1029" s="79" t="s">
        <v>62</v>
      </c>
      <c r="P1029" s="79">
        <v>10</v>
      </c>
      <c r="Q1029" s="79">
        <v>1373</v>
      </c>
    </row>
    <row r="1030" spans="1:17" x14ac:dyDescent="0.35">
      <c r="A1030" s="82" t="s">
        <v>79</v>
      </c>
      <c r="B1030" s="79">
        <v>890</v>
      </c>
      <c r="O1030" s="79" t="s">
        <v>62</v>
      </c>
      <c r="P1030" s="79">
        <v>10</v>
      </c>
      <c r="Q1030" s="79">
        <v>1373</v>
      </c>
    </row>
    <row r="1031" spans="1:17" x14ac:dyDescent="0.35">
      <c r="A1031" s="82" t="s">
        <v>79</v>
      </c>
      <c r="B1031" s="79">
        <v>890</v>
      </c>
      <c r="O1031" s="79" t="s">
        <v>62</v>
      </c>
      <c r="P1031" s="79">
        <v>10</v>
      </c>
      <c r="Q1031" s="79">
        <v>1373</v>
      </c>
    </row>
    <row r="1032" spans="1:17" x14ac:dyDescent="0.35">
      <c r="A1032" s="82" t="s">
        <v>79</v>
      </c>
      <c r="B1032" s="79">
        <v>890</v>
      </c>
      <c r="O1032" s="79" t="s">
        <v>62</v>
      </c>
      <c r="P1032" s="79">
        <v>10</v>
      </c>
      <c r="Q1032" s="79">
        <v>1373</v>
      </c>
    </row>
    <row r="1033" spans="1:17" x14ac:dyDescent="0.35">
      <c r="A1033" s="82" t="s">
        <v>79</v>
      </c>
      <c r="B1033" s="79">
        <v>890</v>
      </c>
      <c r="O1033" s="79" t="s">
        <v>62</v>
      </c>
      <c r="P1033" s="79">
        <v>10</v>
      </c>
      <c r="Q1033" s="79">
        <v>1373</v>
      </c>
    </row>
    <row r="1034" spans="1:17" x14ac:dyDescent="0.35">
      <c r="A1034" s="82" t="s">
        <v>79</v>
      </c>
      <c r="B1034" s="79">
        <v>890</v>
      </c>
      <c r="O1034" s="79" t="s">
        <v>62</v>
      </c>
      <c r="P1034" s="79">
        <v>10</v>
      </c>
      <c r="Q1034" s="79">
        <v>1373</v>
      </c>
    </row>
    <row r="1035" spans="1:17" x14ac:dyDescent="0.35">
      <c r="A1035" s="82" t="s">
        <v>79</v>
      </c>
      <c r="B1035" s="79">
        <v>890</v>
      </c>
      <c r="O1035" s="79" t="s">
        <v>62</v>
      </c>
      <c r="P1035" s="79">
        <v>10</v>
      </c>
      <c r="Q1035" s="79">
        <v>1373</v>
      </c>
    </row>
    <row r="1036" spans="1:17" x14ac:dyDescent="0.35">
      <c r="A1036" s="82" t="s">
        <v>80</v>
      </c>
      <c r="B1036" s="79">
        <v>925</v>
      </c>
      <c r="O1036" s="79" t="s">
        <v>62</v>
      </c>
      <c r="P1036" s="79">
        <v>10</v>
      </c>
      <c r="Q1036" s="79">
        <v>1373</v>
      </c>
    </row>
    <row r="1037" spans="1:17" x14ac:dyDescent="0.35">
      <c r="A1037" s="82" t="s">
        <v>80</v>
      </c>
      <c r="B1037" s="79">
        <v>925</v>
      </c>
      <c r="O1037" s="79" t="s">
        <v>62</v>
      </c>
      <c r="P1037" s="79">
        <v>10</v>
      </c>
      <c r="Q1037" s="79">
        <v>1373</v>
      </c>
    </row>
    <row r="1038" spans="1:17" x14ac:dyDescent="0.35">
      <c r="A1038" s="82" t="s">
        <v>80</v>
      </c>
      <c r="B1038" s="79">
        <v>925</v>
      </c>
      <c r="O1038" s="79" t="s">
        <v>62</v>
      </c>
      <c r="P1038" s="79">
        <v>10</v>
      </c>
      <c r="Q1038" s="79">
        <v>1373</v>
      </c>
    </row>
    <row r="1039" spans="1:17" x14ac:dyDescent="0.35">
      <c r="A1039" s="82" t="s">
        <v>80</v>
      </c>
      <c r="B1039" s="79">
        <v>925</v>
      </c>
      <c r="O1039" s="79" t="s">
        <v>62</v>
      </c>
      <c r="P1039" s="79">
        <v>10</v>
      </c>
      <c r="Q1039" s="79">
        <v>1373</v>
      </c>
    </row>
    <row r="1040" spans="1:17" x14ac:dyDescent="0.35">
      <c r="A1040" s="82" t="s">
        <v>80</v>
      </c>
      <c r="B1040" s="79">
        <v>925</v>
      </c>
      <c r="O1040" s="79" t="s">
        <v>62</v>
      </c>
      <c r="P1040" s="79">
        <v>10</v>
      </c>
      <c r="Q1040" s="79">
        <v>1373</v>
      </c>
    </row>
    <row r="1041" spans="1:17" x14ac:dyDescent="0.35">
      <c r="A1041" s="82" t="s">
        <v>80</v>
      </c>
      <c r="B1041" s="79">
        <v>925</v>
      </c>
      <c r="O1041" s="79" t="s">
        <v>62</v>
      </c>
      <c r="P1041" s="79">
        <v>10</v>
      </c>
      <c r="Q1041" s="79">
        <v>1373</v>
      </c>
    </row>
    <row r="1042" spans="1:17" x14ac:dyDescent="0.35">
      <c r="A1042" s="82" t="s">
        <v>80</v>
      </c>
      <c r="B1042" s="79">
        <v>925</v>
      </c>
      <c r="O1042" s="79" t="s">
        <v>62</v>
      </c>
      <c r="P1042" s="79">
        <v>10</v>
      </c>
      <c r="Q1042" s="79">
        <v>1373</v>
      </c>
    </row>
    <row r="1043" spans="1:17" x14ac:dyDescent="0.35">
      <c r="A1043" s="82" t="s">
        <v>80</v>
      </c>
      <c r="B1043" s="79">
        <v>925</v>
      </c>
      <c r="O1043" s="79" t="s">
        <v>62</v>
      </c>
      <c r="P1043" s="79">
        <v>10</v>
      </c>
      <c r="Q1043" s="79">
        <v>1373</v>
      </c>
    </row>
    <row r="1044" spans="1:17" x14ac:dyDescent="0.35">
      <c r="A1044" s="82" t="s">
        <v>80</v>
      </c>
      <c r="B1044" s="79">
        <v>925</v>
      </c>
      <c r="O1044" s="79" t="s">
        <v>62</v>
      </c>
      <c r="P1044" s="79">
        <v>10</v>
      </c>
      <c r="Q1044" s="79">
        <v>1373</v>
      </c>
    </row>
    <row r="1045" spans="1:17" x14ac:dyDescent="0.35">
      <c r="A1045" s="82" t="s">
        <v>80</v>
      </c>
      <c r="B1045" s="79">
        <v>925</v>
      </c>
      <c r="O1045" s="79" t="s">
        <v>62</v>
      </c>
      <c r="P1045" s="79">
        <v>10</v>
      </c>
      <c r="Q1045" s="79">
        <v>1373</v>
      </c>
    </row>
    <row r="1046" spans="1:17" x14ac:dyDescent="0.35">
      <c r="A1046" s="82" t="s">
        <v>80</v>
      </c>
      <c r="B1046" s="79">
        <v>925</v>
      </c>
      <c r="O1046" s="79" t="s">
        <v>62</v>
      </c>
      <c r="P1046" s="79">
        <v>10</v>
      </c>
      <c r="Q1046" s="79">
        <v>1373</v>
      </c>
    </row>
    <row r="1047" spans="1:17" x14ac:dyDescent="0.35">
      <c r="A1047" s="82" t="s">
        <v>80</v>
      </c>
      <c r="B1047" s="79">
        <v>925</v>
      </c>
      <c r="O1047" s="79" t="s">
        <v>62</v>
      </c>
      <c r="P1047" s="79">
        <v>11</v>
      </c>
      <c r="Q1047" s="79">
        <v>1400</v>
      </c>
    </row>
    <row r="1048" spans="1:17" x14ac:dyDescent="0.35">
      <c r="A1048" s="82" t="s">
        <v>81</v>
      </c>
      <c r="B1048" s="79">
        <v>972</v>
      </c>
      <c r="O1048" s="79" t="s">
        <v>62</v>
      </c>
      <c r="P1048" s="79">
        <v>11</v>
      </c>
      <c r="Q1048" s="79">
        <v>1400</v>
      </c>
    </row>
    <row r="1049" spans="1:17" x14ac:dyDescent="0.35">
      <c r="A1049" s="82" t="s">
        <v>81</v>
      </c>
      <c r="B1049" s="79">
        <v>972</v>
      </c>
      <c r="O1049" s="79" t="s">
        <v>62</v>
      </c>
      <c r="P1049" s="79">
        <v>11</v>
      </c>
      <c r="Q1049" s="79">
        <v>1400</v>
      </c>
    </row>
    <row r="1050" spans="1:17" x14ac:dyDescent="0.35">
      <c r="A1050" s="82" t="s">
        <v>81</v>
      </c>
      <c r="B1050" s="79">
        <v>972</v>
      </c>
      <c r="O1050" s="79" t="s">
        <v>62</v>
      </c>
      <c r="P1050" s="79">
        <v>11</v>
      </c>
      <c r="Q1050" s="79">
        <v>1400</v>
      </c>
    </row>
    <row r="1051" spans="1:17" x14ac:dyDescent="0.35">
      <c r="A1051" s="82" t="s">
        <v>81</v>
      </c>
      <c r="B1051" s="79">
        <v>972</v>
      </c>
      <c r="O1051" s="79" t="s">
        <v>62</v>
      </c>
      <c r="P1051" s="79">
        <v>11</v>
      </c>
      <c r="Q1051" s="79">
        <v>1400</v>
      </c>
    </row>
    <row r="1052" spans="1:17" x14ac:dyDescent="0.35">
      <c r="A1052" s="82" t="s">
        <v>81</v>
      </c>
      <c r="B1052" s="79">
        <v>972</v>
      </c>
      <c r="O1052" s="79" t="s">
        <v>62</v>
      </c>
      <c r="P1052" s="79">
        <v>11</v>
      </c>
      <c r="Q1052" s="79">
        <v>1400</v>
      </c>
    </row>
    <row r="1053" spans="1:17" x14ac:dyDescent="0.35">
      <c r="A1053" s="82" t="s">
        <v>81</v>
      </c>
      <c r="B1053" s="79">
        <v>972</v>
      </c>
      <c r="O1053" s="79" t="s">
        <v>62</v>
      </c>
      <c r="P1053" s="79">
        <v>11</v>
      </c>
      <c r="Q1053" s="79">
        <v>1400</v>
      </c>
    </row>
    <row r="1054" spans="1:17" x14ac:dyDescent="0.35">
      <c r="A1054" s="82" t="s">
        <v>81</v>
      </c>
      <c r="B1054" s="79">
        <v>972</v>
      </c>
      <c r="O1054" s="79" t="s">
        <v>62</v>
      </c>
      <c r="P1054" s="79">
        <v>11</v>
      </c>
      <c r="Q1054" s="79">
        <v>1400</v>
      </c>
    </row>
    <row r="1055" spans="1:17" x14ac:dyDescent="0.35">
      <c r="A1055" s="82" t="s">
        <v>81</v>
      </c>
      <c r="B1055" s="79">
        <v>972</v>
      </c>
      <c r="O1055" s="79" t="s">
        <v>62</v>
      </c>
      <c r="P1055" s="79">
        <v>11</v>
      </c>
      <c r="Q1055" s="79">
        <v>1400</v>
      </c>
    </row>
    <row r="1056" spans="1:17" x14ac:dyDescent="0.35">
      <c r="A1056" s="82" t="s">
        <v>81</v>
      </c>
      <c r="B1056" s="79">
        <v>972</v>
      </c>
      <c r="O1056" s="79" t="s">
        <v>62</v>
      </c>
      <c r="P1056" s="79">
        <v>11</v>
      </c>
      <c r="Q1056" s="79">
        <v>1400</v>
      </c>
    </row>
    <row r="1057" spans="1:17" x14ac:dyDescent="0.35">
      <c r="A1057" s="82" t="s">
        <v>81</v>
      </c>
      <c r="B1057" s="79">
        <v>972</v>
      </c>
      <c r="O1057" s="79" t="s">
        <v>62</v>
      </c>
      <c r="P1057" s="79">
        <v>11</v>
      </c>
      <c r="Q1057" s="79">
        <v>1400</v>
      </c>
    </row>
    <row r="1058" spans="1:17" x14ac:dyDescent="0.35">
      <c r="A1058" s="82" t="s">
        <v>81</v>
      </c>
      <c r="B1058" s="79">
        <v>972</v>
      </c>
      <c r="O1058" s="79" t="s">
        <v>62</v>
      </c>
      <c r="P1058" s="79">
        <v>11</v>
      </c>
      <c r="Q1058" s="79">
        <v>1400</v>
      </c>
    </row>
    <row r="1059" spans="1:17" x14ac:dyDescent="0.35">
      <c r="A1059" s="82" t="s">
        <v>81</v>
      </c>
      <c r="B1059" s="79">
        <v>972</v>
      </c>
      <c r="O1059" s="79" t="s">
        <v>62</v>
      </c>
      <c r="P1059" s="79">
        <v>11</v>
      </c>
      <c r="Q1059" s="79">
        <v>1400</v>
      </c>
    </row>
    <row r="1060" spans="1:17" x14ac:dyDescent="0.35">
      <c r="A1060" s="82" t="s">
        <v>82</v>
      </c>
      <c r="B1060" s="79">
        <v>1013</v>
      </c>
      <c r="O1060" s="79" t="s">
        <v>62</v>
      </c>
      <c r="P1060" s="79">
        <v>11</v>
      </c>
      <c r="Q1060" s="79">
        <v>1400</v>
      </c>
    </row>
    <row r="1061" spans="1:17" x14ac:dyDescent="0.35">
      <c r="A1061" s="82" t="s">
        <v>82</v>
      </c>
      <c r="B1061" s="79">
        <v>1013</v>
      </c>
      <c r="O1061" s="79" t="s">
        <v>62</v>
      </c>
      <c r="P1061" s="79">
        <v>11</v>
      </c>
      <c r="Q1061" s="79">
        <v>1400</v>
      </c>
    </row>
    <row r="1062" spans="1:17" x14ac:dyDescent="0.35">
      <c r="A1062" s="82" t="s">
        <v>82</v>
      </c>
      <c r="B1062" s="79">
        <v>1013</v>
      </c>
      <c r="O1062" s="79" t="s">
        <v>62</v>
      </c>
      <c r="P1062" s="79">
        <v>11</v>
      </c>
      <c r="Q1062" s="79">
        <v>1400</v>
      </c>
    </row>
    <row r="1063" spans="1:17" x14ac:dyDescent="0.35">
      <c r="A1063" s="82" t="s">
        <v>82</v>
      </c>
      <c r="B1063" s="79">
        <v>1013</v>
      </c>
      <c r="O1063" s="79" t="s">
        <v>62</v>
      </c>
      <c r="P1063" s="79">
        <v>11</v>
      </c>
      <c r="Q1063" s="79">
        <v>1400</v>
      </c>
    </row>
    <row r="1064" spans="1:17" x14ac:dyDescent="0.35">
      <c r="A1064" s="82" t="s">
        <v>82</v>
      </c>
      <c r="B1064" s="79">
        <v>1013</v>
      </c>
      <c r="O1064" s="79" t="s">
        <v>62</v>
      </c>
      <c r="P1064" s="79">
        <v>11</v>
      </c>
      <c r="Q1064" s="79">
        <v>1400</v>
      </c>
    </row>
    <row r="1065" spans="1:17" x14ac:dyDescent="0.35">
      <c r="A1065" s="82" t="s">
        <v>82</v>
      </c>
      <c r="B1065" s="79">
        <v>1013</v>
      </c>
      <c r="O1065" s="79" t="s">
        <v>62</v>
      </c>
      <c r="P1065" s="79">
        <v>11</v>
      </c>
      <c r="Q1065" s="79">
        <v>1400</v>
      </c>
    </row>
    <row r="1066" spans="1:17" x14ac:dyDescent="0.35">
      <c r="A1066" s="82" t="s">
        <v>82</v>
      </c>
      <c r="B1066" s="79">
        <v>1013</v>
      </c>
      <c r="O1066" s="79" t="s">
        <v>62</v>
      </c>
      <c r="P1066" s="79">
        <v>11</v>
      </c>
      <c r="Q1066" s="79">
        <v>1400</v>
      </c>
    </row>
    <row r="1067" spans="1:17" x14ac:dyDescent="0.35">
      <c r="A1067" s="82" t="s">
        <v>82</v>
      </c>
      <c r="B1067" s="79">
        <v>1013</v>
      </c>
      <c r="O1067" s="79" t="s">
        <v>62</v>
      </c>
      <c r="P1067" s="79">
        <v>11</v>
      </c>
      <c r="Q1067" s="79">
        <v>1400</v>
      </c>
    </row>
    <row r="1068" spans="1:17" x14ac:dyDescent="0.35">
      <c r="A1068" s="82" t="s">
        <v>82</v>
      </c>
      <c r="B1068" s="79">
        <v>1013</v>
      </c>
      <c r="O1068" s="79" t="s">
        <v>62</v>
      </c>
      <c r="P1068" s="79">
        <v>11</v>
      </c>
      <c r="Q1068" s="79">
        <v>1400</v>
      </c>
    </row>
    <row r="1069" spans="1:17" x14ac:dyDescent="0.35">
      <c r="A1069" s="82" t="s">
        <v>82</v>
      </c>
      <c r="B1069" s="79">
        <v>1013</v>
      </c>
      <c r="O1069" s="79" t="s">
        <v>62</v>
      </c>
      <c r="P1069" s="79">
        <v>11</v>
      </c>
      <c r="Q1069" s="79">
        <v>1400</v>
      </c>
    </row>
    <row r="1070" spans="1:17" x14ac:dyDescent="0.35">
      <c r="A1070" s="82" t="s">
        <v>82</v>
      </c>
      <c r="B1070" s="79">
        <v>1013</v>
      </c>
      <c r="O1070" s="79" t="s">
        <v>62</v>
      </c>
      <c r="P1070" s="79">
        <v>11</v>
      </c>
      <c r="Q1070" s="79">
        <v>1400</v>
      </c>
    </row>
    <row r="1071" spans="1:17" x14ac:dyDescent="0.35">
      <c r="A1071" s="82" t="s">
        <v>82</v>
      </c>
      <c r="B1071" s="79">
        <v>1013</v>
      </c>
      <c r="O1071" s="79" t="s">
        <v>62</v>
      </c>
      <c r="P1071" s="79">
        <v>11</v>
      </c>
      <c r="Q1071" s="79">
        <v>1400</v>
      </c>
    </row>
    <row r="1072" spans="1:17" x14ac:dyDescent="0.35">
      <c r="A1072" s="82" t="s">
        <v>83</v>
      </c>
      <c r="B1072" s="79">
        <v>1067</v>
      </c>
      <c r="O1072" s="79" t="s">
        <v>62</v>
      </c>
      <c r="P1072" s="79">
        <v>11</v>
      </c>
      <c r="Q1072" s="79">
        <v>1400</v>
      </c>
    </row>
    <row r="1073" spans="1:17" x14ac:dyDescent="0.35">
      <c r="A1073" s="82" t="s">
        <v>83</v>
      </c>
      <c r="B1073" s="79">
        <v>1067</v>
      </c>
      <c r="O1073" s="79" t="s">
        <v>62</v>
      </c>
      <c r="P1073" s="79">
        <v>11</v>
      </c>
      <c r="Q1073" s="79">
        <v>1400</v>
      </c>
    </row>
    <row r="1074" spans="1:17" x14ac:dyDescent="0.35">
      <c r="A1074" s="82" t="s">
        <v>83</v>
      </c>
      <c r="B1074" s="79">
        <v>1067</v>
      </c>
      <c r="O1074" s="79" t="s">
        <v>62</v>
      </c>
      <c r="P1074" s="79">
        <v>11</v>
      </c>
      <c r="Q1074" s="79">
        <v>1400</v>
      </c>
    </row>
    <row r="1075" spans="1:17" x14ac:dyDescent="0.35">
      <c r="A1075" s="82" t="s">
        <v>83</v>
      </c>
      <c r="B1075" s="79">
        <v>1067</v>
      </c>
      <c r="O1075" s="79" t="s">
        <v>62</v>
      </c>
      <c r="P1075" s="79">
        <v>11</v>
      </c>
      <c r="Q1075" s="79">
        <v>1400</v>
      </c>
    </row>
    <row r="1076" spans="1:17" x14ac:dyDescent="0.35">
      <c r="A1076" s="82" t="s">
        <v>83</v>
      </c>
      <c r="B1076" s="79">
        <v>1067</v>
      </c>
      <c r="O1076" s="79" t="s">
        <v>62</v>
      </c>
      <c r="P1076" s="79">
        <v>11</v>
      </c>
      <c r="Q1076" s="79">
        <v>1400</v>
      </c>
    </row>
    <row r="1077" spans="1:17" x14ac:dyDescent="0.35">
      <c r="A1077" s="82" t="s">
        <v>83</v>
      </c>
      <c r="B1077" s="79">
        <v>1067</v>
      </c>
      <c r="O1077" s="79" t="s">
        <v>62</v>
      </c>
      <c r="P1077" s="79">
        <v>11</v>
      </c>
      <c r="Q1077" s="79">
        <v>1400</v>
      </c>
    </row>
    <row r="1078" spans="1:17" x14ac:dyDescent="0.35">
      <c r="A1078" s="82" t="s">
        <v>83</v>
      </c>
      <c r="B1078" s="79">
        <v>1067</v>
      </c>
      <c r="O1078" s="79" t="s">
        <v>62</v>
      </c>
      <c r="P1078" s="79">
        <v>11</v>
      </c>
      <c r="Q1078" s="79">
        <v>1400</v>
      </c>
    </row>
    <row r="1079" spans="1:17" x14ac:dyDescent="0.35">
      <c r="A1079" s="82" t="s">
        <v>83</v>
      </c>
      <c r="B1079" s="79">
        <v>1067</v>
      </c>
      <c r="O1079" s="79" t="s">
        <v>62</v>
      </c>
      <c r="P1079" s="79">
        <v>11</v>
      </c>
      <c r="Q1079" s="79">
        <v>1400</v>
      </c>
    </row>
    <row r="1080" spans="1:17" x14ac:dyDescent="0.35">
      <c r="A1080" s="82" t="s">
        <v>83</v>
      </c>
      <c r="B1080" s="79">
        <v>1067</v>
      </c>
      <c r="O1080" s="79" t="s">
        <v>62</v>
      </c>
      <c r="P1080" s="79">
        <v>11</v>
      </c>
      <c r="Q1080" s="79">
        <v>1400</v>
      </c>
    </row>
    <row r="1081" spans="1:17" x14ac:dyDescent="0.35">
      <c r="A1081" s="82" t="s">
        <v>83</v>
      </c>
      <c r="B1081" s="79">
        <v>1067</v>
      </c>
      <c r="O1081" s="79" t="s">
        <v>62</v>
      </c>
      <c r="P1081" s="79">
        <v>11</v>
      </c>
      <c r="Q1081" s="79">
        <v>1400</v>
      </c>
    </row>
    <row r="1082" spans="1:17" x14ac:dyDescent="0.35">
      <c r="A1082" s="82" t="s">
        <v>83</v>
      </c>
      <c r="B1082" s="79">
        <v>1067</v>
      </c>
      <c r="O1082" s="79" t="s">
        <v>62</v>
      </c>
      <c r="P1082" s="79">
        <v>11</v>
      </c>
      <c r="Q1082" s="79">
        <v>1400</v>
      </c>
    </row>
    <row r="1083" spans="1:17" x14ac:dyDescent="0.35">
      <c r="A1083" s="82" t="s">
        <v>83</v>
      </c>
      <c r="B1083" s="79">
        <v>1067</v>
      </c>
      <c r="O1083" s="79" t="s">
        <v>63</v>
      </c>
      <c r="P1083" s="79">
        <v>0</v>
      </c>
      <c r="Q1083" s="79">
        <v>1205</v>
      </c>
    </row>
    <row r="1084" spans="1:17" x14ac:dyDescent="0.35">
      <c r="A1084" s="82" t="s">
        <v>83</v>
      </c>
      <c r="B1084" s="79">
        <v>1067</v>
      </c>
      <c r="O1084" s="79" t="s">
        <v>63</v>
      </c>
      <c r="P1084" s="79">
        <v>0</v>
      </c>
      <c r="Q1084" s="79">
        <v>1205</v>
      </c>
    </row>
    <row r="1085" spans="1:17" x14ac:dyDescent="0.35">
      <c r="A1085" s="82" t="s">
        <v>83</v>
      </c>
      <c r="B1085" s="79">
        <v>1067</v>
      </c>
      <c r="O1085" s="79" t="s">
        <v>63</v>
      </c>
      <c r="P1085" s="79">
        <v>0</v>
      </c>
      <c r="Q1085" s="79">
        <v>1205</v>
      </c>
    </row>
    <row r="1086" spans="1:17" x14ac:dyDescent="0.35">
      <c r="A1086" s="82" t="s">
        <v>83</v>
      </c>
      <c r="B1086" s="79">
        <v>1067</v>
      </c>
      <c r="O1086" s="79" t="s">
        <v>63</v>
      </c>
      <c r="P1086" s="79">
        <v>0</v>
      </c>
      <c r="Q1086" s="79">
        <v>1205</v>
      </c>
    </row>
    <row r="1087" spans="1:17" x14ac:dyDescent="0.35">
      <c r="A1087" s="82" t="s">
        <v>83</v>
      </c>
      <c r="B1087" s="79">
        <v>1067</v>
      </c>
      <c r="O1087" s="79" t="s">
        <v>63</v>
      </c>
      <c r="P1087" s="79">
        <v>0</v>
      </c>
      <c r="Q1087" s="79">
        <v>1205</v>
      </c>
    </row>
    <row r="1088" spans="1:17" x14ac:dyDescent="0.35">
      <c r="A1088" s="82" t="s">
        <v>83</v>
      </c>
      <c r="B1088" s="79">
        <v>1067</v>
      </c>
      <c r="O1088" s="79" t="s">
        <v>63</v>
      </c>
      <c r="P1088" s="79">
        <v>0</v>
      </c>
      <c r="Q1088" s="79">
        <v>1205</v>
      </c>
    </row>
    <row r="1089" spans="1:17" x14ac:dyDescent="0.35">
      <c r="A1089" s="82" t="s">
        <v>83</v>
      </c>
      <c r="B1089" s="79">
        <v>1067</v>
      </c>
      <c r="O1089" s="79" t="s">
        <v>63</v>
      </c>
      <c r="P1089" s="79">
        <v>0</v>
      </c>
      <c r="Q1089" s="79">
        <v>1205</v>
      </c>
    </row>
    <row r="1090" spans="1:17" x14ac:dyDescent="0.35">
      <c r="A1090" s="82" t="s">
        <v>83</v>
      </c>
      <c r="B1090" s="79">
        <v>1067</v>
      </c>
      <c r="O1090" s="79" t="s">
        <v>63</v>
      </c>
      <c r="P1090" s="79">
        <v>0</v>
      </c>
      <c r="Q1090" s="79">
        <v>1205</v>
      </c>
    </row>
    <row r="1091" spans="1:17" x14ac:dyDescent="0.35">
      <c r="A1091" s="82" t="s">
        <v>83</v>
      </c>
      <c r="B1091" s="79">
        <v>1067</v>
      </c>
      <c r="O1091" s="79" t="s">
        <v>63</v>
      </c>
      <c r="P1091" s="79">
        <v>0</v>
      </c>
      <c r="Q1091" s="79">
        <v>1205</v>
      </c>
    </row>
    <row r="1092" spans="1:17" x14ac:dyDescent="0.35">
      <c r="A1092" s="82" t="s">
        <v>83</v>
      </c>
      <c r="B1092" s="79">
        <v>1067</v>
      </c>
      <c r="O1092" s="79" t="s">
        <v>63</v>
      </c>
      <c r="P1092" s="79">
        <v>0</v>
      </c>
      <c r="Q1092" s="79">
        <v>1205</v>
      </c>
    </row>
    <row r="1093" spans="1:17" x14ac:dyDescent="0.35">
      <c r="A1093" s="82" t="s">
        <v>83</v>
      </c>
      <c r="B1093" s="79">
        <v>1067</v>
      </c>
      <c r="O1093" s="79" t="s">
        <v>63</v>
      </c>
      <c r="P1093" s="79">
        <v>0</v>
      </c>
      <c r="Q1093" s="79">
        <v>1205</v>
      </c>
    </row>
    <row r="1094" spans="1:17" x14ac:dyDescent="0.35">
      <c r="A1094" s="82" t="s">
        <v>83</v>
      </c>
      <c r="B1094" s="79">
        <v>1067</v>
      </c>
      <c r="O1094" s="79" t="s">
        <v>63</v>
      </c>
      <c r="P1094" s="79">
        <v>0</v>
      </c>
      <c r="Q1094" s="79">
        <v>1205</v>
      </c>
    </row>
    <row r="1095" spans="1:17" x14ac:dyDescent="0.35">
      <c r="A1095" s="82" t="s">
        <v>83</v>
      </c>
      <c r="B1095" s="79">
        <v>1067</v>
      </c>
      <c r="O1095" s="79" t="s">
        <v>63</v>
      </c>
      <c r="P1095" s="79">
        <v>0</v>
      </c>
      <c r="Q1095" s="79">
        <v>1205</v>
      </c>
    </row>
    <row r="1096" spans="1:17" x14ac:dyDescent="0.35">
      <c r="A1096" s="82" t="s">
        <v>84</v>
      </c>
      <c r="B1096" s="79">
        <v>1095</v>
      </c>
      <c r="O1096" s="79" t="s">
        <v>63</v>
      </c>
      <c r="P1096" s="79">
        <v>0</v>
      </c>
      <c r="Q1096" s="79">
        <v>1205</v>
      </c>
    </row>
    <row r="1097" spans="1:17" x14ac:dyDescent="0.35">
      <c r="A1097" s="82" t="s">
        <v>84</v>
      </c>
      <c r="B1097" s="79">
        <v>1095</v>
      </c>
      <c r="O1097" s="79" t="s">
        <v>63</v>
      </c>
      <c r="P1097" s="79">
        <v>0</v>
      </c>
      <c r="Q1097" s="79">
        <v>1205</v>
      </c>
    </row>
    <row r="1098" spans="1:17" x14ac:dyDescent="0.35">
      <c r="A1098" s="82" t="s">
        <v>84</v>
      </c>
      <c r="B1098" s="79">
        <v>1095</v>
      </c>
      <c r="O1098" s="79" t="s">
        <v>63</v>
      </c>
      <c r="P1098" s="79">
        <v>0</v>
      </c>
      <c r="Q1098" s="79">
        <v>1205</v>
      </c>
    </row>
    <row r="1099" spans="1:17" x14ac:dyDescent="0.35">
      <c r="A1099" s="82" t="s">
        <v>84</v>
      </c>
      <c r="B1099" s="79">
        <v>1095</v>
      </c>
      <c r="O1099" s="79" t="s">
        <v>63</v>
      </c>
      <c r="P1099" s="79">
        <v>0</v>
      </c>
      <c r="Q1099" s="79">
        <v>1205</v>
      </c>
    </row>
    <row r="1100" spans="1:17" x14ac:dyDescent="0.35">
      <c r="A1100" s="82" t="s">
        <v>84</v>
      </c>
      <c r="B1100" s="79">
        <v>1095</v>
      </c>
      <c r="O1100" s="79" t="s">
        <v>63</v>
      </c>
      <c r="P1100" s="79">
        <v>0</v>
      </c>
      <c r="Q1100" s="79">
        <v>1205</v>
      </c>
    </row>
    <row r="1101" spans="1:17" x14ac:dyDescent="0.35">
      <c r="A1101" s="82" t="s">
        <v>84</v>
      </c>
      <c r="B1101" s="79">
        <v>1095</v>
      </c>
      <c r="O1101" s="79" t="s">
        <v>63</v>
      </c>
      <c r="P1101" s="79">
        <v>0</v>
      </c>
      <c r="Q1101" s="79">
        <v>1243</v>
      </c>
    </row>
    <row r="1102" spans="1:17" x14ac:dyDescent="0.35">
      <c r="A1102" s="82" t="s">
        <v>84</v>
      </c>
      <c r="B1102" s="79">
        <v>1095</v>
      </c>
      <c r="O1102" s="79" t="s">
        <v>63</v>
      </c>
      <c r="P1102" s="79">
        <v>0</v>
      </c>
      <c r="Q1102" s="79">
        <v>1243</v>
      </c>
    </row>
    <row r="1103" spans="1:17" x14ac:dyDescent="0.35">
      <c r="A1103" s="82" t="s">
        <v>84</v>
      </c>
      <c r="B1103" s="79">
        <v>1095</v>
      </c>
      <c r="O1103" s="79" t="s">
        <v>63</v>
      </c>
      <c r="P1103" s="79">
        <v>0</v>
      </c>
      <c r="Q1103" s="79">
        <v>1243</v>
      </c>
    </row>
    <row r="1104" spans="1:17" x14ac:dyDescent="0.35">
      <c r="A1104" s="82" t="s">
        <v>84</v>
      </c>
      <c r="B1104" s="79">
        <v>1095</v>
      </c>
      <c r="O1104" s="79" t="s">
        <v>63</v>
      </c>
      <c r="P1104" s="79">
        <v>0</v>
      </c>
      <c r="Q1104" s="79">
        <v>1243</v>
      </c>
    </row>
    <row r="1105" spans="1:17" x14ac:dyDescent="0.35">
      <c r="A1105" s="82" t="s">
        <v>84</v>
      </c>
      <c r="B1105" s="79">
        <v>1095</v>
      </c>
      <c r="O1105" s="79" t="s">
        <v>63</v>
      </c>
      <c r="P1105" s="79">
        <v>0</v>
      </c>
      <c r="Q1105" s="79">
        <v>1243</v>
      </c>
    </row>
    <row r="1106" spans="1:17" x14ac:dyDescent="0.35">
      <c r="A1106" s="82" t="s">
        <v>84</v>
      </c>
      <c r="B1106" s="79">
        <v>1095</v>
      </c>
      <c r="O1106" s="79" t="s">
        <v>63</v>
      </c>
      <c r="P1106" s="79">
        <v>0</v>
      </c>
      <c r="Q1106" s="79">
        <v>1243</v>
      </c>
    </row>
    <row r="1107" spans="1:17" x14ac:dyDescent="0.35">
      <c r="A1107" s="82" t="s">
        <v>84</v>
      </c>
      <c r="B1107" s="79">
        <v>1095</v>
      </c>
      <c r="O1107" s="79" t="s">
        <v>63</v>
      </c>
      <c r="P1107" s="79">
        <v>0</v>
      </c>
      <c r="Q1107" s="79">
        <v>1243</v>
      </c>
    </row>
    <row r="1108" spans="1:17" x14ac:dyDescent="0.35">
      <c r="A1108" s="82" t="s">
        <v>85</v>
      </c>
      <c r="B1108" s="79">
        <v>1124</v>
      </c>
      <c r="O1108" s="79" t="s">
        <v>63</v>
      </c>
      <c r="P1108" s="79">
        <v>0</v>
      </c>
      <c r="Q1108" s="79">
        <v>1243</v>
      </c>
    </row>
    <row r="1109" spans="1:17" x14ac:dyDescent="0.35">
      <c r="A1109" s="82" t="s">
        <v>85</v>
      </c>
      <c r="B1109" s="79">
        <v>1124</v>
      </c>
      <c r="O1109" s="79" t="s">
        <v>63</v>
      </c>
      <c r="P1109" s="79">
        <v>0</v>
      </c>
      <c r="Q1109" s="79">
        <v>1243</v>
      </c>
    </row>
    <row r="1110" spans="1:17" x14ac:dyDescent="0.35">
      <c r="A1110" s="82" t="s">
        <v>85</v>
      </c>
      <c r="B1110" s="79">
        <v>1124</v>
      </c>
      <c r="O1110" s="79" t="s">
        <v>63</v>
      </c>
      <c r="P1110" s="79">
        <v>0</v>
      </c>
      <c r="Q1110" s="79">
        <v>1243</v>
      </c>
    </row>
    <row r="1111" spans="1:17" x14ac:dyDescent="0.35">
      <c r="A1111" s="82" t="s">
        <v>85</v>
      </c>
      <c r="B1111" s="79">
        <v>1124</v>
      </c>
      <c r="O1111" s="79" t="s">
        <v>63</v>
      </c>
      <c r="P1111" s="79">
        <v>0</v>
      </c>
      <c r="Q1111" s="79">
        <v>1243</v>
      </c>
    </row>
    <row r="1112" spans="1:17" x14ac:dyDescent="0.35">
      <c r="A1112" s="82" t="s">
        <v>85</v>
      </c>
      <c r="B1112" s="79">
        <v>1124</v>
      </c>
      <c r="O1112" s="79" t="s">
        <v>63</v>
      </c>
      <c r="P1112" s="79">
        <v>0</v>
      </c>
      <c r="Q1112" s="79">
        <v>1243</v>
      </c>
    </row>
    <row r="1113" spans="1:17" x14ac:dyDescent="0.35">
      <c r="A1113" s="82" t="s">
        <v>85</v>
      </c>
      <c r="B1113" s="79">
        <v>1124</v>
      </c>
      <c r="O1113" s="79" t="s">
        <v>63</v>
      </c>
      <c r="P1113" s="79">
        <v>0</v>
      </c>
      <c r="Q1113" s="79">
        <v>1243</v>
      </c>
    </row>
    <row r="1114" spans="1:17" x14ac:dyDescent="0.35">
      <c r="A1114" s="82" t="s">
        <v>85</v>
      </c>
      <c r="B1114" s="79">
        <v>1124</v>
      </c>
      <c r="O1114" s="79" t="s">
        <v>63</v>
      </c>
      <c r="P1114" s="79">
        <v>0</v>
      </c>
      <c r="Q1114" s="79">
        <v>1243</v>
      </c>
    </row>
    <row r="1115" spans="1:17" x14ac:dyDescent="0.35">
      <c r="A1115" s="82" t="s">
        <v>85</v>
      </c>
      <c r="B1115" s="79">
        <v>1124</v>
      </c>
      <c r="O1115" s="79" t="s">
        <v>63</v>
      </c>
      <c r="P1115" s="79">
        <v>0</v>
      </c>
      <c r="Q1115" s="79">
        <v>1243</v>
      </c>
    </row>
    <row r="1116" spans="1:17" x14ac:dyDescent="0.35">
      <c r="A1116" s="82" t="s">
        <v>85</v>
      </c>
      <c r="B1116" s="79">
        <v>1124</v>
      </c>
      <c r="O1116" s="79" t="s">
        <v>63</v>
      </c>
      <c r="P1116" s="79">
        <v>0</v>
      </c>
      <c r="Q1116" s="79">
        <v>1243</v>
      </c>
    </row>
    <row r="1117" spans="1:17" x14ac:dyDescent="0.35">
      <c r="A1117" s="82" t="s">
        <v>85</v>
      </c>
      <c r="B1117" s="79">
        <v>1124</v>
      </c>
      <c r="O1117" s="79" t="s">
        <v>63</v>
      </c>
      <c r="P1117" s="79">
        <v>0</v>
      </c>
      <c r="Q1117" s="79">
        <v>1243</v>
      </c>
    </row>
    <row r="1118" spans="1:17" x14ac:dyDescent="0.35">
      <c r="A1118" s="82" t="s">
        <v>85</v>
      </c>
      <c r="B1118" s="79">
        <v>1124</v>
      </c>
      <c r="O1118" s="79" t="s">
        <v>63</v>
      </c>
      <c r="P1118" s="79">
        <v>0</v>
      </c>
      <c r="Q1118" s="79">
        <v>1243</v>
      </c>
    </row>
    <row r="1119" spans="1:17" x14ac:dyDescent="0.35">
      <c r="A1119" s="82" t="s">
        <v>85</v>
      </c>
      <c r="B1119" s="79">
        <v>1124</v>
      </c>
      <c r="O1119" s="79" t="s">
        <v>63</v>
      </c>
      <c r="P1119" s="79">
        <v>1</v>
      </c>
      <c r="Q1119" s="79">
        <v>1279</v>
      </c>
    </row>
    <row r="1120" spans="1:17" x14ac:dyDescent="0.35">
      <c r="A1120" s="82" t="s">
        <v>85</v>
      </c>
      <c r="B1120" s="79">
        <v>1124</v>
      </c>
      <c r="O1120" s="79" t="s">
        <v>63</v>
      </c>
      <c r="P1120" s="79">
        <v>1</v>
      </c>
      <c r="Q1120" s="79">
        <v>1279</v>
      </c>
    </row>
    <row r="1121" spans="1:17" x14ac:dyDescent="0.35">
      <c r="A1121" s="82" t="s">
        <v>85</v>
      </c>
      <c r="B1121" s="79">
        <v>1124</v>
      </c>
      <c r="O1121" s="79" t="s">
        <v>63</v>
      </c>
      <c r="P1121" s="79">
        <v>1</v>
      </c>
      <c r="Q1121" s="79">
        <v>1279</v>
      </c>
    </row>
    <row r="1122" spans="1:17" x14ac:dyDescent="0.35">
      <c r="A1122" s="82" t="s">
        <v>85</v>
      </c>
      <c r="B1122" s="79">
        <v>1124</v>
      </c>
      <c r="O1122" s="79" t="s">
        <v>63</v>
      </c>
      <c r="P1122" s="79">
        <v>1</v>
      </c>
      <c r="Q1122" s="79">
        <v>1279</v>
      </c>
    </row>
    <row r="1123" spans="1:17" x14ac:dyDescent="0.35">
      <c r="A1123" s="82" t="s">
        <v>85</v>
      </c>
      <c r="B1123" s="79">
        <v>1124</v>
      </c>
      <c r="O1123" s="79" t="s">
        <v>63</v>
      </c>
      <c r="P1123" s="79">
        <v>1</v>
      </c>
      <c r="Q1123" s="79">
        <v>1279</v>
      </c>
    </row>
    <row r="1124" spans="1:17" x14ac:dyDescent="0.35">
      <c r="A1124" s="82" t="s">
        <v>85</v>
      </c>
      <c r="B1124" s="79">
        <v>1124</v>
      </c>
      <c r="O1124" s="79" t="s">
        <v>63</v>
      </c>
      <c r="P1124" s="79">
        <v>1</v>
      </c>
      <c r="Q1124" s="79">
        <v>1279</v>
      </c>
    </row>
    <row r="1125" spans="1:17" x14ac:dyDescent="0.35">
      <c r="A1125" s="82" t="s">
        <v>85</v>
      </c>
      <c r="B1125" s="79">
        <v>1124</v>
      </c>
      <c r="O1125" s="79" t="s">
        <v>63</v>
      </c>
      <c r="P1125" s="79">
        <v>1</v>
      </c>
      <c r="Q1125" s="79">
        <v>1279</v>
      </c>
    </row>
    <row r="1126" spans="1:17" x14ac:dyDescent="0.35">
      <c r="A1126" s="82" t="s">
        <v>85</v>
      </c>
      <c r="B1126" s="79">
        <v>1124</v>
      </c>
      <c r="O1126" s="79" t="s">
        <v>63</v>
      </c>
      <c r="P1126" s="79">
        <v>1</v>
      </c>
      <c r="Q1126" s="79">
        <v>1279</v>
      </c>
    </row>
    <row r="1127" spans="1:17" x14ac:dyDescent="0.35">
      <c r="A1127" s="82" t="s">
        <v>85</v>
      </c>
      <c r="B1127" s="79">
        <v>1124</v>
      </c>
      <c r="O1127" s="79" t="s">
        <v>63</v>
      </c>
      <c r="P1127" s="79">
        <v>1</v>
      </c>
      <c r="Q1127" s="79">
        <v>1279</v>
      </c>
    </row>
    <row r="1128" spans="1:17" x14ac:dyDescent="0.35">
      <c r="A1128" s="82" t="s">
        <v>85</v>
      </c>
      <c r="B1128" s="79">
        <v>1124</v>
      </c>
      <c r="O1128" s="79" t="s">
        <v>63</v>
      </c>
      <c r="P1128" s="79">
        <v>1</v>
      </c>
      <c r="Q1128" s="79">
        <v>1279</v>
      </c>
    </row>
    <row r="1129" spans="1:17" x14ac:dyDescent="0.35">
      <c r="A1129" s="82" t="s">
        <v>85</v>
      </c>
      <c r="B1129" s="79">
        <v>1124</v>
      </c>
      <c r="O1129" s="79" t="s">
        <v>63</v>
      </c>
      <c r="P1129" s="79">
        <v>1</v>
      </c>
      <c r="Q1129" s="79">
        <v>1279</v>
      </c>
    </row>
    <row r="1130" spans="1:17" x14ac:dyDescent="0.35">
      <c r="A1130" s="82" t="s">
        <v>85</v>
      </c>
      <c r="B1130" s="79">
        <v>1124</v>
      </c>
      <c r="O1130" s="79" t="s">
        <v>63</v>
      </c>
      <c r="P1130" s="79">
        <v>1</v>
      </c>
      <c r="Q1130" s="79">
        <v>1279</v>
      </c>
    </row>
    <row r="1131" spans="1:17" x14ac:dyDescent="0.35">
      <c r="A1131" s="82" t="s">
        <v>85</v>
      </c>
      <c r="B1131" s="79">
        <v>1124</v>
      </c>
      <c r="O1131" s="79" t="s">
        <v>63</v>
      </c>
      <c r="P1131" s="79">
        <v>1</v>
      </c>
      <c r="Q1131" s="79">
        <v>1279</v>
      </c>
    </row>
    <row r="1132" spans="1:17" x14ac:dyDescent="0.35">
      <c r="A1132" s="82" t="s">
        <v>85</v>
      </c>
      <c r="B1132" s="79">
        <v>1124</v>
      </c>
      <c r="O1132" s="79" t="s">
        <v>63</v>
      </c>
      <c r="P1132" s="79">
        <v>1</v>
      </c>
      <c r="Q1132" s="79">
        <v>1279</v>
      </c>
    </row>
    <row r="1133" spans="1:17" x14ac:dyDescent="0.35">
      <c r="A1133" s="82" t="s">
        <v>85</v>
      </c>
      <c r="B1133" s="79">
        <v>1124</v>
      </c>
      <c r="O1133" s="79" t="s">
        <v>63</v>
      </c>
      <c r="P1133" s="79">
        <v>1</v>
      </c>
      <c r="Q1133" s="79">
        <v>1279</v>
      </c>
    </row>
    <row r="1134" spans="1:17" x14ac:dyDescent="0.35">
      <c r="A1134" s="82" t="s">
        <v>85</v>
      </c>
      <c r="B1134" s="79">
        <v>1124</v>
      </c>
      <c r="O1134" s="79" t="s">
        <v>63</v>
      </c>
      <c r="P1134" s="79">
        <v>1</v>
      </c>
      <c r="Q1134" s="79">
        <v>1279</v>
      </c>
    </row>
    <row r="1135" spans="1:17" x14ac:dyDescent="0.35">
      <c r="A1135" s="82" t="s">
        <v>85</v>
      </c>
      <c r="B1135" s="79">
        <v>1124</v>
      </c>
      <c r="O1135" s="79" t="s">
        <v>63</v>
      </c>
      <c r="P1135" s="79">
        <v>1</v>
      </c>
      <c r="Q1135" s="79">
        <v>1279</v>
      </c>
    </row>
    <row r="1136" spans="1:17" x14ac:dyDescent="0.35">
      <c r="A1136" s="82" t="s">
        <v>85</v>
      </c>
      <c r="B1136" s="79">
        <v>1124</v>
      </c>
      <c r="O1136" s="79" t="s">
        <v>63</v>
      </c>
      <c r="P1136" s="79">
        <v>1</v>
      </c>
      <c r="Q1136" s="79">
        <v>1279</v>
      </c>
    </row>
    <row r="1137" spans="1:17" x14ac:dyDescent="0.35">
      <c r="A1137" s="82" t="s">
        <v>85</v>
      </c>
      <c r="B1137" s="79">
        <v>1124</v>
      </c>
      <c r="O1137" s="79" t="s">
        <v>63</v>
      </c>
      <c r="P1137" s="79">
        <v>2</v>
      </c>
      <c r="Q1137" s="79">
        <v>1312</v>
      </c>
    </row>
    <row r="1138" spans="1:17" x14ac:dyDescent="0.35">
      <c r="A1138" s="82" t="s">
        <v>85</v>
      </c>
      <c r="B1138" s="79">
        <v>1124</v>
      </c>
      <c r="O1138" s="79" t="s">
        <v>63</v>
      </c>
      <c r="P1138" s="79">
        <v>2</v>
      </c>
      <c r="Q1138" s="79">
        <v>1312</v>
      </c>
    </row>
    <row r="1139" spans="1:17" x14ac:dyDescent="0.35">
      <c r="A1139" s="82" t="s">
        <v>85</v>
      </c>
      <c r="B1139" s="79">
        <v>1124</v>
      </c>
      <c r="O1139" s="79" t="s">
        <v>63</v>
      </c>
      <c r="P1139" s="79">
        <v>2</v>
      </c>
      <c r="Q1139" s="79">
        <v>1312</v>
      </c>
    </row>
    <row r="1140" spans="1:17" x14ac:dyDescent="0.35">
      <c r="A1140" s="82" t="s">
        <v>85</v>
      </c>
      <c r="B1140" s="79">
        <v>1124</v>
      </c>
      <c r="O1140" s="79" t="s">
        <v>63</v>
      </c>
      <c r="P1140" s="79">
        <v>2</v>
      </c>
      <c r="Q1140" s="79">
        <v>1312</v>
      </c>
    </row>
    <row r="1141" spans="1:17" x14ac:dyDescent="0.35">
      <c r="A1141" s="82" t="s">
        <v>85</v>
      </c>
      <c r="B1141" s="79">
        <v>1124</v>
      </c>
      <c r="O1141" s="79" t="s">
        <v>63</v>
      </c>
      <c r="P1141" s="79">
        <v>2</v>
      </c>
      <c r="Q1141" s="79">
        <v>1312</v>
      </c>
    </row>
    <row r="1142" spans="1:17" x14ac:dyDescent="0.35">
      <c r="A1142" s="82" t="s">
        <v>85</v>
      </c>
      <c r="B1142" s="79">
        <v>1124</v>
      </c>
      <c r="O1142" s="79" t="s">
        <v>63</v>
      </c>
      <c r="P1142" s="79">
        <v>2</v>
      </c>
      <c r="Q1142" s="79">
        <v>1312</v>
      </c>
    </row>
    <row r="1143" spans="1:17" x14ac:dyDescent="0.35">
      <c r="A1143" s="82" t="s">
        <v>85</v>
      </c>
      <c r="B1143" s="79">
        <v>1124</v>
      </c>
      <c r="O1143" s="79" t="s">
        <v>63</v>
      </c>
      <c r="P1143" s="79">
        <v>2</v>
      </c>
      <c r="Q1143" s="79">
        <v>1312</v>
      </c>
    </row>
    <row r="1144" spans="1:17" x14ac:dyDescent="0.35">
      <c r="A1144" s="82" t="s">
        <v>85</v>
      </c>
      <c r="B1144" s="79">
        <v>1124</v>
      </c>
      <c r="O1144" s="79" t="s">
        <v>63</v>
      </c>
      <c r="P1144" s="79">
        <v>2</v>
      </c>
      <c r="Q1144" s="79">
        <v>1312</v>
      </c>
    </row>
    <row r="1145" spans="1:17" x14ac:dyDescent="0.35">
      <c r="A1145" s="82" t="s">
        <v>85</v>
      </c>
      <c r="B1145" s="79">
        <v>1124</v>
      </c>
      <c r="O1145" s="79" t="s">
        <v>63</v>
      </c>
      <c r="P1145" s="79">
        <v>2</v>
      </c>
      <c r="Q1145" s="79">
        <v>1312</v>
      </c>
    </row>
    <row r="1146" spans="1:17" x14ac:dyDescent="0.35">
      <c r="A1146" s="82" t="s">
        <v>85</v>
      </c>
      <c r="B1146" s="79">
        <v>1124</v>
      </c>
      <c r="O1146" s="79" t="s">
        <v>63</v>
      </c>
      <c r="P1146" s="79">
        <v>2</v>
      </c>
      <c r="Q1146" s="79">
        <v>1312</v>
      </c>
    </row>
    <row r="1147" spans="1:17" x14ac:dyDescent="0.35">
      <c r="A1147" s="82" t="s">
        <v>85</v>
      </c>
      <c r="B1147" s="79">
        <v>1124</v>
      </c>
      <c r="O1147" s="79" t="s">
        <v>63</v>
      </c>
      <c r="P1147" s="79">
        <v>2</v>
      </c>
      <c r="Q1147" s="79">
        <v>1312</v>
      </c>
    </row>
    <row r="1148" spans="1:17" x14ac:dyDescent="0.35">
      <c r="A1148" s="82" t="s">
        <v>85</v>
      </c>
      <c r="B1148" s="79">
        <v>1124</v>
      </c>
      <c r="O1148" s="79" t="s">
        <v>63</v>
      </c>
      <c r="P1148" s="79">
        <v>2</v>
      </c>
      <c r="Q1148" s="79">
        <v>1312</v>
      </c>
    </row>
    <row r="1149" spans="1:17" x14ac:dyDescent="0.35">
      <c r="A1149" s="82" t="s">
        <v>85</v>
      </c>
      <c r="B1149" s="79">
        <v>1124</v>
      </c>
      <c r="O1149" s="79" t="s">
        <v>63</v>
      </c>
      <c r="P1149" s="79">
        <v>2</v>
      </c>
      <c r="Q1149" s="79">
        <v>1312</v>
      </c>
    </row>
    <row r="1150" spans="1:17" x14ac:dyDescent="0.35">
      <c r="A1150" s="82" t="s">
        <v>85</v>
      </c>
      <c r="B1150" s="79">
        <v>1124</v>
      </c>
      <c r="O1150" s="79" t="s">
        <v>63</v>
      </c>
      <c r="P1150" s="79">
        <v>2</v>
      </c>
      <c r="Q1150" s="79">
        <v>1312</v>
      </c>
    </row>
    <row r="1151" spans="1:17" x14ac:dyDescent="0.35">
      <c r="A1151" s="82" t="s">
        <v>85</v>
      </c>
      <c r="B1151" s="79">
        <v>1124</v>
      </c>
      <c r="O1151" s="79" t="s">
        <v>63</v>
      </c>
      <c r="P1151" s="79">
        <v>2</v>
      </c>
      <c r="Q1151" s="79">
        <v>1312</v>
      </c>
    </row>
    <row r="1152" spans="1:17" x14ac:dyDescent="0.35">
      <c r="A1152" s="82" t="s">
        <v>85</v>
      </c>
      <c r="B1152" s="79">
        <v>1124</v>
      </c>
      <c r="O1152" s="79" t="s">
        <v>63</v>
      </c>
      <c r="P1152" s="79">
        <v>2</v>
      </c>
      <c r="Q1152" s="79">
        <v>1312</v>
      </c>
    </row>
    <row r="1153" spans="1:17" x14ac:dyDescent="0.35">
      <c r="A1153" s="82" t="s">
        <v>85</v>
      </c>
      <c r="B1153" s="79">
        <v>1124</v>
      </c>
      <c r="O1153" s="79" t="s">
        <v>63</v>
      </c>
      <c r="P1153" s="79">
        <v>2</v>
      </c>
      <c r="Q1153" s="79">
        <v>1312</v>
      </c>
    </row>
    <row r="1154" spans="1:17" x14ac:dyDescent="0.35">
      <c r="A1154" s="82" t="s">
        <v>85</v>
      </c>
      <c r="B1154" s="79">
        <v>1124</v>
      </c>
      <c r="O1154" s="79" t="s">
        <v>63</v>
      </c>
      <c r="P1154" s="79">
        <v>2</v>
      </c>
      <c r="Q1154" s="79">
        <v>1312</v>
      </c>
    </row>
    <row r="1155" spans="1:17" x14ac:dyDescent="0.35">
      <c r="A1155" s="82" t="s">
        <v>85</v>
      </c>
      <c r="B1155" s="79">
        <v>1124</v>
      </c>
      <c r="O1155" s="79" t="s">
        <v>63</v>
      </c>
      <c r="P1155" s="79">
        <v>3</v>
      </c>
      <c r="Q1155" s="79">
        <v>1344</v>
      </c>
    </row>
    <row r="1156" spans="1:17" x14ac:dyDescent="0.35">
      <c r="A1156" s="82" t="s">
        <v>85</v>
      </c>
      <c r="B1156" s="79">
        <v>1124</v>
      </c>
      <c r="O1156" s="79" t="s">
        <v>63</v>
      </c>
      <c r="P1156" s="79">
        <v>3</v>
      </c>
      <c r="Q1156" s="79">
        <v>1344</v>
      </c>
    </row>
    <row r="1157" spans="1:17" x14ac:dyDescent="0.35">
      <c r="A1157" s="82" t="s">
        <v>85</v>
      </c>
      <c r="B1157" s="79">
        <v>1124</v>
      </c>
      <c r="O1157" s="79" t="s">
        <v>63</v>
      </c>
      <c r="P1157" s="79">
        <v>3</v>
      </c>
      <c r="Q1157" s="79">
        <v>1344</v>
      </c>
    </row>
    <row r="1158" spans="1:17" x14ac:dyDescent="0.35">
      <c r="A1158" s="82" t="s">
        <v>85</v>
      </c>
      <c r="B1158" s="79">
        <v>1124</v>
      </c>
      <c r="O1158" s="79" t="s">
        <v>63</v>
      </c>
      <c r="P1158" s="79">
        <v>3</v>
      </c>
      <c r="Q1158" s="79">
        <v>1344</v>
      </c>
    </row>
    <row r="1159" spans="1:17" x14ac:dyDescent="0.35">
      <c r="A1159" s="82" t="s">
        <v>85</v>
      </c>
      <c r="B1159" s="79">
        <v>1124</v>
      </c>
      <c r="O1159" s="79" t="s">
        <v>63</v>
      </c>
      <c r="P1159" s="79">
        <v>3</v>
      </c>
      <c r="Q1159" s="79">
        <v>1344</v>
      </c>
    </row>
    <row r="1160" spans="1:17" x14ac:dyDescent="0.35">
      <c r="A1160" s="82" t="s">
        <v>85</v>
      </c>
      <c r="B1160" s="79">
        <v>1124</v>
      </c>
      <c r="O1160" s="79" t="s">
        <v>63</v>
      </c>
      <c r="P1160" s="79">
        <v>3</v>
      </c>
      <c r="Q1160" s="79">
        <v>1344</v>
      </c>
    </row>
    <row r="1161" spans="1:17" x14ac:dyDescent="0.35">
      <c r="A1161" s="82" t="s">
        <v>85</v>
      </c>
      <c r="B1161" s="79">
        <v>1124</v>
      </c>
      <c r="O1161" s="79" t="s">
        <v>63</v>
      </c>
      <c r="P1161" s="79">
        <v>3</v>
      </c>
      <c r="Q1161" s="79">
        <v>1344</v>
      </c>
    </row>
    <row r="1162" spans="1:17" x14ac:dyDescent="0.35">
      <c r="A1162" s="82" t="s">
        <v>85</v>
      </c>
      <c r="B1162" s="79">
        <v>1124</v>
      </c>
      <c r="O1162" s="79" t="s">
        <v>63</v>
      </c>
      <c r="P1162" s="79">
        <v>3</v>
      </c>
      <c r="Q1162" s="79">
        <v>1344</v>
      </c>
    </row>
    <row r="1163" spans="1:17" x14ac:dyDescent="0.35">
      <c r="A1163" s="82" t="s">
        <v>85</v>
      </c>
      <c r="B1163" s="79">
        <v>1124</v>
      </c>
      <c r="O1163" s="79" t="s">
        <v>63</v>
      </c>
      <c r="P1163" s="79">
        <v>3</v>
      </c>
      <c r="Q1163" s="79">
        <v>1344</v>
      </c>
    </row>
    <row r="1164" spans="1:17" x14ac:dyDescent="0.35">
      <c r="A1164" s="82" t="s">
        <v>85</v>
      </c>
      <c r="B1164" s="79">
        <v>1124</v>
      </c>
      <c r="O1164" s="79" t="s">
        <v>63</v>
      </c>
      <c r="P1164" s="79">
        <v>3</v>
      </c>
      <c r="Q1164" s="79">
        <v>1344</v>
      </c>
    </row>
    <row r="1165" spans="1:17" x14ac:dyDescent="0.35">
      <c r="A1165" s="82" t="s">
        <v>85</v>
      </c>
      <c r="B1165" s="79">
        <v>1124</v>
      </c>
      <c r="O1165" s="79" t="s">
        <v>63</v>
      </c>
      <c r="P1165" s="79">
        <v>3</v>
      </c>
      <c r="Q1165" s="79">
        <v>1344</v>
      </c>
    </row>
    <row r="1166" spans="1:17" x14ac:dyDescent="0.35">
      <c r="A1166" s="82" t="s">
        <v>85</v>
      </c>
      <c r="B1166" s="79">
        <v>1124</v>
      </c>
      <c r="O1166" s="79" t="s">
        <v>63</v>
      </c>
      <c r="P1166" s="79">
        <v>3</v>
      </c>
      <c r="Q1166" s="79">
        <v>1344</v>
      </c>
    </row>
    <row r="1167" spans="1:17" x14ac:dyDescent="0.35">
      <c r="A1167" s="82" t="s">
        <v>85</v>
      </c>
      <c r="B1167" s="79">
        <v>1124</v>
      </c>
      <c r="O1167" s="79" t="s">
        <v>63</v>
      </c>
      <c r="P1167" s="79">
        <v>3</v>
      </c>
      <c r="Q1167" s="79">
        <v>1344</v>
      </c>
    </row>
    <row r="1168" spans="1:17" x14ac:dyDescent="0.35">
      <c r="A1168" s="82" t="s">
        <v>85</v>
      </c>
      <c r="B1168" s="79">
        <v>1124</v>
      </c>
      <c r="O1168" s="79" t="s">
        <v>63</v>
      </c>
      <c r="P1168" s="79">
        <v>3</v>
      </c>
      <c r="Q1168" s="79">
        <v>1344</v>
      </c>
    </row>
    <row r="1169" spans="1:17" x14ac:dyDescent="0.35">
      <c r="A1169" s="82" t="s">
        <v>85</v>
      </c>
      <c r="B1169" s="79">
        <v>1124</v>
      </c>
      <c r="O1169" s="79" t="s">
        <v>63</v>
      </c>
      <c r="P1169" s="79">
        <v>3</v>
      </c>
      <c r="Q1169" s="79">
        <v>1344</v>
      </c>
    </row>
    <row r="1170" spans="1:17" x14ac:dyDescent="0.35">
      <c r="A1170" s="82" t="s">
        <v>85</v>
      </c>
      <c r="B1170" s="79">
        <v>1124</v>
      </c>
      <c r="O1170" s="79" t="s">
        <v>63</v>
      </c>
      <c r="P1170" s="79">
        <v>3</v>
      </c>
      <c r="Q1170" s="79">
        <v>1344</v>
      </c>
    </row>
    <row r="1171" spans="1:17" x14ac:dyDescent="0.35">
      <c r="A1171" s="82" t="s">
        <v>85</v>
      </c>
      <c r="B1171" s="79">
        <v>1124</v>
      </c>
      <c r="O1171" s="79" t="s">
        <v>63</v>
      </c>
      <c r="P1171" s="79">
        <v>3</v>
      </c>
      <c r="Q1171" s="79">
        <v>1344</v>
      </c>
    </row>
    <row r="1172" spans="1:17" x14ac:dyDescent="0.35">
      <c r="A1172" s="82" t="s">
        <v>85</v>
      </c>
      <c r="B1172" s="79">
        <v>1124</v>
      </c>
      <c r="O1172" s="79" t="s">
        <v>63</v>
      </c>
      <c r="P1172" s="79">
        <v>3</v>
      </c>
      <c r="Q1172" s="79">
        <v>1344</v>
      </c>
    </row>
    <row r="1173" spans="1:17" x14ac:dyDescent="0.35">
      <c r="A1173" s="82" t="s">
        <v>85</v>
      </c>
      <c r="B1173" s="79">
        <v>1124</v>
      </c>
      <c r="O1173" s="79" t="s">
        <v>63</v>
      </c>
      <c r="P1173" s="79">
        <v>4</v>
      </c>
      <c r="Q1173" s="79">
        <v>1373</v>
      </c>
    </row>
    <row r="1174" spans="1:17" x14ac:dyDescent="0.35">
      <c r="A1174" s="82" t="s">
        <v>85</v>
      </c>
      <c r="B1174" s="79">
        <v>1124</v>
      </c>
      <c r="O1174" s="79" t="s">
        <v>63</v>
      </c>
      <c r="P1174" s="79">
        <v>4</v>
      </c>
      <c r="Q1174" s="79">
        <v>1373</v>
      </c>
    </row>
    <row r="1175" spans="1:17" x14ac:dyDescent="0.35">
      <c r="A1175" s="82" t="s">
        <v>85</v>
      </c>
      <c r="B1175" s="79">
        <v>1124</v>
      </c>
      <c r="O1175" s="79" t="s">
        <v>63</v>
      </c>
      <c r="P1175" s="79">
        <v>4</v>
      </c>
      <c r="Q1175" s="79">
        <v>1373</v>
      </c>
    </row>
    <row r="1176" spans="1:17" x14ac:dyDescent="0.35">
      <c r="A1176" s="82" t="s">
        <v>85</v>
      </c>
      <c r="B1176" s="79">
        <v>1124</v>
      </c>
      <c r="O1176" s="79" t="s">
        <v>63</v>
      </c>
      <c r="P1176" s="79">
        <v>4</v>
      </c>
      <c r="Q1176" s="79">
        <v>1373</v>
      </c>
    </row>
    <row r="1177" spans="1:17" x14ac:dyDescent="0.35">
      <c r="A1177" s="82" t="s">
        <v>85</v>
      </c>
      <c r="B1177" s="79">
        <v>1124</v>
      </c>
      <c r="O1177" s="79" t="s">
        <v>63</v>
      </c>
      <c r="P1177" s="79">
        <v>4</v>
      </c>
      <c r="Q1177" s="79">
        <v>1373</v>
      </c>
    </row>
    <row r="1178" spans="1:17" x14ac:dyDescent="0.35">
      <c r="A1178" s="82" t="s">
        <v>85</v>
      </c>
      <c r="B1178" s="79">
        <v>1124</v>
      </c>
      <c r="O1178" s="79" t="s">
        <v>63</v>
      </c>
      <c r="P1178" s="79">
        <v>4</v>
      </c>
      <c r="Q1178" s="79">
        <v>1373</v>
      </c>
    </row>
    <row r="1179" spans="1:17" x14ac:dyDescent="0.35">
      <c r="A1179" s="82" t="s">
        <v>85</v>
      </c>
      <c r="B1179" s="79">
        <v>1124</v>
      </c>
      <c r="O1179" s="79" t="s">
        <v>63</v>
      </c>
      <c r="P1179" s="79">
        <v>4</v>
      </c>
      <c r="Q1179" s="79">
        <v>1373</v>
      </c>
    </row>
    <row r="1180" spans="1:17" x14ac:dyDescent="0.35">
      <c r="A1180" s="82" t="s">
        <v>85</v>
      </c>
      <c r="B1180" s="79">
        <v>1124</v>
      </c>
      <c r="O1180" s="79" t="s">
        <v>63</v>
      </c>
      <c r="P1180" s="79">
        <v>4</v>
      </c>
      <c r="Q1180" s="79">
        <v>1373</v>
      </c>
    </row>
    <row r="1181" spans="1:17" x14ac:dyDescent="0.35">
      <c r="A1181" s="82" t="s">
        <v>85</v>
      </c>
      <c r="B1181" s="79">
        <v>1124</v>
      </c>
      <c r="O1181" s="79" t="s">
        <v>63</v>
      </c>
      <c r="P1181" s="79">
        <v>4</v>
      </c>
      <c r="Q1181" s="79">
        <v>1373</v>
      </c>
    </row>
    <row r="1182" spans="1:17" x14ac:dyDescent="0.35">
      <c r="A1182" s="82" t="s">
        <v>85</v>
      </c>
      <c r="B1182" s="79">
        <v>1124</v>
      </c>
      <c r="O1182" s="79" t="s">
        <v>63</v>
      </c>
      <c r="P1182" s="79">
        <v>4</v>
      </c>
      <c r="Q1182" s="79">
        <v>1373</v>
      </c>
    </row>
    <row r="1183" spans="1:17" x14ac:dyDescent="0.35">
      <c r="A1183" s="82" t="s">
        <v>85</v>
      </c>
      <c r="B1183" s="79">
        <v>1124</v>
      </c>
      <c r="O1183" s="79" t="s">
        <v>63</v>
      </c>
      <c r="P1183" s="79">
        <v>4</v>
      </c>
      <c r="Q1183" s="79">
        <v>1373</v>
      </c>
    </row>
    <row r="1184" spans="1:17" x14ac:dyDescent="0.35">
      <c r="A1184" s="82" t="s">
        <v>85</v>
      </c>
      <c r="B1184" s="79">
        <v>1124</v>
      </c>
      <c r="O1184" s="79" t="s">
        <v>63</v>
      </c>
      <c r="P1184" s="79">
        <v>4</v>
      </c>
      <c r="Q1184" s="79">
        <v>1373</v>
      </c>
    </row>
    <row r="1185" spans="1:17" x14ac:dyDescent="0.35">
      <c r="A1185" s="82" t="s">
        <v>85</v>
      </c>
      <c r="B1185" s="79">
        <v>1124</v>
      </c>
      <c r="O1185" s="79" t="s">
        <v>63</v>
      </c>
      <c r="P1185" s="79">
        <v>4</v>
      </c>
      <c r="Q1185" s="79">
        <v>1373</v>
      </c>
    </row>
    <row r="1186" spans="1:17" x14ac:dyDescent="0.35">
      <c r="A1186" s="82" t="s">
        <v>85</v>
      </c>
      <c r="B1186" s="79">
        <v>1124</v>
      </c>
      <c r="O1186" s="79" t="s">
        <v>63</v>
      </c>
      <c r="P1186" s="79">
        <v>4</v>
      </c>
      <c r="Q1186" s="79">
        <v>1373</v>
      </c>
    </row>
    <row r="1187" spans="1:17" x14ac:dyDescent="0.35">
      <c r="A1187" s="82" t="s">
        <v>85</v>
      </c>
      <c r="B1187" s="79">
        <v>1124</v>
      </c>
      <c r="O1187" s="79" t="s">
        <v>63</v>
      </c>
      <c r="P1187" s="79">
        <v>4</v>
      </c>
      <c r="Q1187" s="79">
        <v>1373</v>
      </c>
    </row>
    <row r="1188" spans="1:17" x14ac:dyDescent="0.35">
      <c r="A1188" s="82" t="s">
        <v>85</v>
      </c>
      <c r="B1188" s="79">
        <v>1124</v>
      </c>
      <c r="O1188" s="79" t="s">
        <v>63</v>
      </c>
      <c r="P1188" s="79">
        <v>4</v>
      </c>
      <c r="Q1188" s="79">
        <v>1373</v>
      </c>
    </row>
    <row r="1189" spans="1:17" x14ac:dyDescent="0.35">
      <c r="A1189" s="82" t="s">
        <v>85</v>
      </c>
      <c r="B1189" s="79">
        <v>1124</v>
      </c>
      <c r="O1189" s="79" t="s">
        <v>63</v>
      </c>
      <c r="P1189" s="79">
        <v>4</v>
      </c>
      <c r="Q1189" s="79">
        <v>1373</v>
      </c>
    </row>
    <row r="1190" spans="1:17" x14ac:dyDescent="0.35">
      <c r="A1190" s="82" t="s">
        <v>85</v>
      </c>
      <c r="B1190" s="79">
        <v>1124</v>
      </c>
      <c r="O1190" s="79" t="s">
        <v>63</v>
      </c>
      <c r="P1190" s="79">
        <v>4</v>
      </c>
      <c r="Q1190" s="79">
        <v>1373</v>
      </c>
    </row>
    <row r="1191" spans="1:17" x14ac:dyDescent="0.35">
      <c r="A1191" s="82" t="s">
        <v>85</v>
      </c>
      <c r="B1191" s="79">
        <v>1124</v>
      </c>
      <c r="O1191" s="79" t="s">
        <v>63</v>
      </c>
      <c r="P1191" s="79">
        <v>5</v>
      </c>
      <c r="Q1191" s="79">
        <v>1400</v>
      </c>
    </row>
    <row r="1192" spans="1:17" x14ac:dyDescent="0.35">
      <c r="A1192" s="82" t="s">
        <v>85</v>
      </c>
      <c r="B1192" s="79">
        <v>1124</v>
      </c>
      <c r="O1192" s="79" t="s">
        <v>63</v>
      </c>
      <c r="P1192" s="79">
        <v>5</v>
      </c>
      <c r="Q1192" s="79">
        <v>1400</v>
      </c>
    </row>
    <row r="1193" spans="1:17" x14ac:dyDescent="0.35">
      <c r="A1193" s="82" t="s">
        <v>85</v>
      </c>
      <c r="B1193" s="79">
        <v>1124</v>
      </c>
      <c r="O1193" s="79" t="s">
        <v>63</v>
      </c>
      <c r="P1193" s="79">
        <v>5</v>
      </c>
      <c r="Q1193" s="79">
        <v>1400</v>
      </c>
    </row>
    <row r="1194" spans="1:17" x14ac:dyDescent="0.35">
      <c r="A1194" s="82" t="s">
        <v>85</v>
      </c>
      <c r="B1194" s="79">
        <v>1124</v>
      </c>
      <c r="O1194" s="79" t="s">
        <v>63</v>
      </c>
      <c r="P1194" s="79">
        <v>5</v>
      </c>
      <c r="Q1194" s="79">
        <v>1400</v>
      </c>
    </row>
    <row r="1195" spans="1:17" x14ac:dyDescent="0.35">
      <c r="A1195" s="82" t="s">
        <v>85</v>
      </c>
      <c r="B1195" s="79">
        <v>1124</v>
      </c>
      <c r="O1195" s="79" t="s">
        <v>63</v>
      </c>
      <c r="P1195" s="79">
        <v>5</v>
      </c>
      <c r="Q1195" s="79">
        <v>1400</v>
      </c>
    </row>
    <row r="1196" spans="1:17" x14ac:dyDescent="0.35">
      <c r="A1196" s="82" t="s">
        <v>85</v>
      </c>
      <c r="B1196" s="79">
        <v>1124</v>
      </c>
      <c r="O1196" s="79" t="s">
        <v>63</v>
      </c>
      <c r="P1196" s="79">
        <v>5</v>
      </c>
      <c r="Q1196" s="79">
        <v>1400</v>
      </c>
    </row>
    <row r="1197" spans="1:17" x14ac:dyDescent="0.35">
      <c r="A1197" s="82" t="s">
        <v>85</v>
      </c>
      <c r="B1197" s="79">
        <v>1124</v>
      </c>
      <c r="O1197" s="79" t="s">
        <v>63</v>
      </c>
      <c r="P1197" s="79">
        <v>5</v>
      </c>
      <c r="Q1197" s="79">
        <v>1400</v>
      </c>
    </row>
    <row r="1198" spans="1:17" x14ac:dyDescent="0.35">
      <c r="A1198" s="82" t="s">
        <v>85</v>
      </c>
      <c r="B1198" s="79">
        <v>1124</v>
      </c>
      <c r="O1198" s="79" t="s">
        <v>63</v>
      </c>
      <c r="P1198" s="79">
        <v>5</v>
      </c>
      <c r="Q1198" s="79">
        <v>1400</v>
      </c>
    </row>
    <row r="1199" spans="1:17" x14ac:dyDescent="0.35">
      <c r="A1199" s="82" t="s">
        <v>85</v>
      </c>
      <c r="B1199" s="79">
        <v>1124</v>
      </c>
      <c r="O1199" s="79" t="s">
        <v>63</v>
      </c>
      <c r="P1199" s="79">
        <v>5</v>
      </c>
      <c r="Q1199" s="79">
        <v>1400</v>
      </c>
    </row>
    <row r="1200" spans="1:17" x14ac:dyDescent="0.35">
      <c r="A1200" s="82" t="s">
        <v>85</v>
      </c>
      <c r="B1200" s="79">
        <v>1124</v>
      </c>
      <c r="O1200" s="79" t="s">
        <v>63</v>
      </c>
      <c r="P1200" s="79">
        <v>5</v>
      </c>
      <c r="Q1200" s="79">
        <v>1400</v>
      </c>
    </row>
    <row r="1201" spans="1:17" x14ac:dyDescent="0.35">
      <c r="A1201" s="82" t="s">
        <v>85</v>
      </c>
      <c r="B1201" s="79">
        <v>1124</v>
      </c>
      <c r="O1201" s="79" t="s">
        <v>63</v>
      </c>
      <c r="P1201" s="79">
        <v>5</v>
      </c>
      <c r="Q1201" s="79">
        <v>1400</v>
      </c>
    </row>
    <row r="1202" spans="1:17" x14ac:dyDescent="0.35">
      <c r="A1202" s="82" t="s">
        <v>85</v>
      </c>
      <c r="B1202" s="79">
        <v>1124</v>
      </c>
      <c r="O1202" s="79" t="s">
        <v>63</v>
      </c>
      <c r="P1202" s="79">
        <v>5</v>
      </c>
      <c r="Q1202" s="79">
        <v>1400</v>
      </c>
    </row>
    <row r="1203" spans="1:17" x14ac:dyDescent="0.35">
      <c r="A1203" s="82" t="s">
        <v>85</v>
      </c>
      <c r="B1203" s="79">
        <v>1124</v>
      </c>
      <c r="O1203" s="79" t="s">
        <v>63</v>
      </c>
      <c r="P1203" s="79">
        <v>5</v>
      </c>
      <c r="Q1203" s="79">
        <v>1400</v>
      </c>
    </row>
    <row r="1204" spans="1:17" x14ac:dyDescent="0.35">
      <c r="A1204" s="82" t="s">
        <v>85</v>
      </c>
      <c r="B1204" s="79">
        <v>1124</v>
      </c>
      <c r="O1204" s="79" t="s">
        <v>63</v>
      </c>
      <c r="P1204" s="79">
        <v>5</v>
      </c>
      <c r="Q1204" s="79">
        <v>1400</v>
      </c>
    </row>
    <row r="1205" spans="1:17" x14ac:dyDescent="0.35">
      <c r="A1205" s="82" t="s">
        <v>85</v>
      </c>
      <c r="B1205" s="79">
        <v>1124</v>
      </c>
      <c r="O1205" s="79" t="s">
        <v>63</v>
      </c>
      <c r="P1205" s="79">
        <v>5</v>
      </c>
      <c r="Q1205" s="79">
        <v>1400</v>
      </c>
    </row>
    <row r="1206" spans="1:17" x14ac:dyDescent="0.35">
      <c r="A1206" s="82" t="s">
        <v>85</v>
      </c>
      <c r="B1206" s="79">
        <v>1124</v>
      </c>
      <c r="O1206" s="79" t="s">
        <v>63</v>
      </c>
      <c r="P1206" s="79">
        <v>5</v>
      </c>
      <c r="Q1206" s="79">
        <v>1400</v>
      </c>
    </row>
    <row r="1207" spans="1:17" x14ac:dyDescent="0.35">
      <c r="A1207" s="82" t="s">
        <v>85</v>
      </c>
      <c r="B1207" s="79">
        <v>1124</v>
      </c>
      <c r="O1207" s="79" t="s">
        <v>63</v>
      </c>
      <c r="P1207" s="79">
        <v>5</v>
      </c>
      <c r="Q1207" s="79">
        <v>1400</v>
      </c>
    </row>
    <row r="1208" spans="1:17" x14ac:dyDescent="0.35">
      <c r="A1208" s="82" t="s">
        <v>85</v>
      </c>
      <c r="B1208" s="79">
        <v>1124</v>
      </c>
      <c r="O1208" s="79" t="s">
        <v>63</v>
      </c>
      <c r="P1208" s="79">
        <v>5</v>
      </c>
      <c r="Q1208" s="79">
        <v>1400</v>
      </c>
    </row>
    <row r="1209" spans="1:17" x14ac:dyDescent="0.35">
      <c r="A1209" s="82" t="s">
        <v>85</v>
      </c>
      <c r="B1209" s="79">
        <v>1124</v>
      </c>
      <c r="O1209" s="79" t="s">
        <v>63</v>
      </c>
      <c r="P1209" s="79">
        <v>6</v>
      </c>
      <c r="Q1209" s="79">
        <v>1425</v>
      </c>
    </row>
    <row r="1210" spans="1:17" x14ac:dyDescent="0.35">
      <c r="A1210" s="82" t="s">
        <v>85</v>
      </c>
      <c r="B1210" s="79">
        <v>1124</v>
      </c>
      <c r="O1210" s="79" t="s">
        <v>63</v>
      </c>
      <c r="P1210" s="79">
        <v>6</v>
      </c>
      <c r="Q1210" s="79">
        <v>1425</v>
      </c>
    </row>
    <row r="1211" spans="1:17" x14ac:dyDescent="0.35">
      <c r="A1211" s="82" t="s">
        <v>85</v>
      </c>
      <c r="B1211" s="79">
        <v>1124</v>
      </c>
      <c r="O1211" s="79" t="s">
        <v>63</v>
      </c>
      <c r="P1211" s="79">
        <v>6</v>
      </c>
      <c r="Q1211" s="79">
        <v>1425</v>
      </c>
    </row>
    <row r="1212" spans="1:17" x14ac:dyDescent="0.35">
      <c r="A1212" s="82" t="s">
        <v>85</v>
      </c>
      <c r="B1212" s="79">
        <v>1124</v>
      </c>
      <c r="O1212" s="79" t="s">
        <v>63</v>
      </c>
      <c r="P1212" s="79">
        <v>6</v>
      </c>
      <c r="Q1212" s="79">
        <v>1425</v>
      </c>
    </row>
    <row r="1213" spans="1:17" x14ac:dyDescent="0.35">
      <c r="A1213" s="82" t="s">
        <v>85</v>
      </c>
      <c r="B1213" s="79">
        <v>1124</v>
      </c>
      <c r="O1213" s="79" t="s">
        <v>63</v>
      </c>
      <c r="P1213" s="79">
        <v>6</v>
      </c>
      <c r="Q1213" s="79">
        <v>1425</v>
      </c>
    </row>
    <row r="1214" spans="1:17" x14ac:dyDescent="0.35">
      <c r="A1214" s="82" t="s">
        <v>85</v>
      </c>
      <c r="B1214" s="79">
        <v>1124</v>
      </c>
      <c r="O1214" s="79" t="s">
        <v>63</v>
      </c>
      <c r="P1214" s="79">
        <v>6</v>
      </c>
      <c r="Q1214" s="79">
        <v>1425</v>
      </c>
    </row>
    <row r="1215" spans="1:17" x14ac:dyDescent="0.35">
      <c r="A1215" s="82" t="s">
        <v>85</v>
      </c>
      <c r="B1215" s="79">
        <v>1124</v>
      </c>
      <c r="O1215" s="79" t="s">
        <v>63</v>
      </c>
      <c r="P1215" s="79">
        <v>6</v>
      </c>
      <c r="Q1215" s="79">
        <v>1425</v>
      </c>
    </row>
    <row r="1216" spans="1:17" x14ac:dyDescent="0.35">
      <c r="A1216" s="82" t="s">
        <v>85</v>
      </c>
      <c r="B1216" s="79">
        <v>1124</v>
      </c>
      <c r="O1216" s="79" t="s">
        <v>63</v>
      </c>
      <c r="P1216" s="79">
        <v>6</v>
      </c>
      <c r="Q1216" s="79">
        <v>1425</v>
      </c>
    </row>
    <row r="1217" spans="1:17" x14ac:dyDescent="0.35">
      <c r="A1217" s="82" t="s">
        <v>85</v>
      </c>
      <c r="B1217" s="79">
        <v>1124</v>
      </c>
      <c r="O1217" s="79" t="s">
        <v>63</v>
      </c>
      <c r="P1217" s="79">
        <v>6</v>
      </c>
      <c r="Q1217" s="79">
        <v>1425</v>
      </c>
    </row>
    <row r="1218" spans="1:17" x14ac:dyDescent="0.35">
      <c r="A1218" s="82" t="s">
        <v>85</v>
      </c>
      <c r="B1218" s="79">
        <v>1124</v>
      </c>
      <c r="O1218" s="79" t="s">
        <v>63</v>
      </c>
      <c r="P1218" s="79">
        <v>6</v>
      </c>
      <c r="Q1218" s="79">
        <v>1425</v>
      </c>
    </row>
    <row r="1219" spans="1:17" x14ac:dyDescent="0.35">
      <c r="A1219" s="82" t="s">
        <v>85</v>
      </c>
      <c r="B1219" s="79">
        <v>1124</v>
      </c>
      <c r="O1219" s="79" t="s">
        <v>63</v>
      </c>
      <c r="P1219" s="79">
        <v>6</v>
      </c>
      <c r="Q1219" s="79">
        <v>1425</v>
      </c>
    </row>
    <row r="1220" spans="1:17" x14ac:dyDescent="0.35">
      <c r="A1220" s="82" t="s">
        <v>85</v>
      </c>
      <c r="B1220" s="79">
        <v>1124</v>
      </c>
      <c r="O1220" s="79" t="s">
        <v>63</v>
      </c>
      <c r="P1220" s="79">
        <v>6</v>
      </c>
      <c r="Q1220" s="79">
        <v>1425</v>
      </c>
    </row>
    <row r="1221" spans="1:17" x14ac:dyDescent="0.35">
      <c r="A1221" s="82" t="s">
        <v>85</v>
      </c>
      <c r="B1221" s="79">
        <v>1124</v>
      </c>
      <c r="O1221" s="79" t="s">
        <v>63</v>
      </c>
      <c r="P1221" s="79">
        <v>6</v>
      </c>
      <c r="Q1221" s="79">
        <v>1425</v>
      </c>
    </row>
    <row r="1222" spans="1:17" x14ac:dyDescent="0.35">
      <c r="A1222" s="82" t="s">
        <v>85</v>
      </c>
      <c r="B1222" s="79">
        <v>1124</v>
      </c>
      <c r="O1222" s="79" t="s">
        <v>63</v>
      </c>
      <c r="P1222" s="79">
        <v>6</v>
      </c>
      <c r="Q1222" s="79">
        <v>1425</v>
      </c>
    </row>
    <row r="1223" spans="1:17" x14ac:dyDescent="0.35">
      <c r="A1223" s="82" t="s">
        <v>85</v>
      </c>
      <c r="B1223" s="79">
        <v>1124</v>
      </c>
      <c r="O1223" s="79" t="s">
        <v>63</v>
      </c>
      <c r="P1223" s="79">
        <v>6</v>
      </c>
      <c r="Q1223" s="79">
        <v>1425</v>
      </c>
    </row>
    <row r="1224" spans="1:17" x14ac:dyDescent="0.35">
      <c r="A1224" s="82" t="s">
        <v>85</v>
      </c>
      <c r="B1224" s="79">
        <v>1124</v>
      </c>
      <c r="O1224" s="79" t="s">
        <v>63</v>
      </c>
      <c r="P1224" s="79">
        <v>6</v>
      </c>
      <c r="Q1224" s="79">
        <v>1425</v>
      </c>
    </row>
    <row r="1225" spans="1:17" x14ac:dyDescent="0.35">
      <c r="A1225" s="82" t="s">
        <v>85</v>
      </c>
      <c r="B1225" s="79">
        <v>1124</v>
      </c>
      <c r="O1225" s="79" t="s">
        <v>63</v>
      </c>
      <c r="P1225" s="79">
        <v>6</v>
      </c>
      <c r="Q1225" s="79">
        <v>1425</v>
      </c>
    </row>
    <row r="1226" spans="1:17" x14ac:dyDescent="0.35">
      <c r="A1226" s="82" t="s">
        <v>85</v>
      </c>
      <c r="B1226" s="79">
        <v>1124</v>
      </c>
      <c r="O1226" s="79" t="s">
        <v>63</v>
      </c>
      <c r="P1226" s="79">
        <v>6</v>
      </c>
      <c r="Q1226" s="79">
        <v>1425</v>
      </c>
    </row>
    <row r="1227" spans="1:17" x14ac:dyDescent="0.35">
      <c r="A1227" s="82" t="s">
        <v>85</v>
      </c>
      <c r="B1227" s="79">
        <v>1124</v>
      </c>
      <c r="O1227" s="79" t="s">
        <v>63</v>
      </c>
      <c r="P1227" s="79">
        <v>7</v>
      </c>
      <c r="Q1227" s="79">
        <v>1447</v>
      </c>
    </row>
    <row r="1228" spans="1:17" x14ac:dyDescent="0.35">
      <c r="A1228" s="82" t="s">
        <v>85</v>
      </c>
      <c r="B1228" s="79">
        <v>1124</v>
      </c>
      <c r="O1228" s="79" t="s">
        <v>63</v>
      </c>
      <c r="P1228" s="79">
        <v>7</v>
      </c>
      <c r="Q1228" s="79">
        <v>1447</v>
      </c>
    </row>
    <row r="1229" spans="1:17" x14ac:dyDescent="0.35">
      <c r="A1229" s="82" t="s">
        <v>85</v>
      </c>
      <c r="B1229" s="79">
        <v>1124</v>
      </c>
      <c r="O1229" s="79" t="s">
        <v>63</v>
      </c>
      <c r="P1229" s="79">
        <v>7</v>
      </c>
      <c r="Q1229" s="79">
        <v>1447</v>
      </c>
    </row>
    <row r="1230" spans="1:17" x14ac:dyDescent="0.35">
      <c r="A1230" s="82" t="s">
        <v>85</v>
      </c>
      <c r="B1230" s="79">
        <v>1124</v>
      </c>
      <c r="O1230" s="79" t="s">
        <v>63</v>
      </c>
      <c r="P1230" s="79">
        <v>7</v>
      </c>
      <c r="Q1230" s="79">
        <v>1447</v>
      </c>
    </row>
    <row r="1231" spans="1:17" x14ac:dyDescent="0.35">
      <c r="A1231" s="82" t="s">
        <v>85</v>
      </c>
      <c r="B1231" s="79">
        <v>1124</v>
      </c>
      <c r="O1231" s="79" t="s">
        <v>63</v>
      </c>
      <c r="P1231" s="79">
        <v>7</v>
      </c>
      <c r="Q1231" s="79">
        <v>1447</v>
      </c>
    </row>
    <row r="1232" spans="1:17" x14ac:dyDescent="0.35">
      <c r="A1232" s="82" t="s">
        <v>85</v>
      </c>
      <c r="B1232" s="79">
        <v>1124</v>
      </c>
      <c r="O1232" s="79" t="s">
        <v>63</v>
      </c>
      <c r="P1232" s="79">
        <v>7</v>
      </c>
      <c r="Q1232" s="79">
        <v>1447</v>
      </c>
    </row>
    <row r="1233" spans="1:17" x14ac:dyDescent="0.35">
      <c r="A1233" s="82" t="s">
        <v>85</v>
      </c>
      <c r="B1233" s="79">
        <v>1124</v>
      </c>
      <c r="O1233" s="79" t="s">
        <v>63</v>
      </c>
      <c r="P1233" s="79">
        <v>7</v>
      </c>
      <c r="Q1233" s="79">
        <v>1447</v>
      </c>
    </row>
    <row r="1234" spans="1:17" x14ac:dyDescent="0.35">
      <c r="A1234" s="82" t="s">
        <v>85</v>
      </c>
      <c r="B1234" s="79">
        <v>1124</v>
      </c>
      <c r="O1234" s="79" t="s">
        <v>63</v>
      </c>
      <c r="P1234" s="79">
        <v>7</v>
      </c>
      <c r="Q1234" s="79">
        <v>1447</v>
      </c>
    </row>
    <row r="1235" spans="1:17" x14ac:dyDescent="0.35">
      <c r="A1235" s="82" t="s">
        <v>85</v>
      </c>
      <c r="B1235" s="79">
        <v>1124</v>
      </c>
      <c r="O1235" s="79" t="s">
        <v>63</v>
      </c>
      <c r="P1235" s="79">
        <v>7</v>
      </c>
      <c r="Q1235" s="79">
        <v>1447</v>
      </c>
    </row>
    <row r="1236" spans="1:17" x14ac:dyDescent="0.35">
      <c r="A1236" s="82" t="s">
        <v>85</v>
      </c>
      <c r="B1236" s="79">
        <v>1124</v>
      </c>
      <c r="O1236" s="79" t="s">
        <v>63</v>
      </c>
      <c r="P1236" s="79">
        <v>7</v>
      </c>
      <c r="Q1236" s="79">
        <v>1447</v>
      </c>
    </row>
    <row r="1237" spans="1:17" x14ac:dyDescent="0.35">
      <c r="A1237" s="82" t="s">
        <v>85</v>
      </c>
      <c r="B1237" s="79">
        <v>1124</v>
      </c>
      <c r="O1237" s="79" t="s">
        <v>63</v>
      </c>
      <c r="P1237" s="79">
        <v>7</v>
      </c>
      <c r="Q1237" s="79">
        <v>1447</v>
      </c>
    </row>
    <row r="1238" spans="1:17" x14ac:dyDescent="0.35">
      <c r="A1238" s="82" t="s">
        <v>85</v>
      </c>
      <c r="B1238" s="79">
        <v>1124</v>
      </c>
      <c r="O1238" s="79" t="s">
        <v>63</v>
      </c>
      <c r="P1238" s="79">
        <v>7</v>
      </c>
      <c r="Q1238" s="79">
        <v>1447</v>
      </c>
    </row>
    <row r="1239" spans="1:17" x14ac:dyDescent="0.35">
      <c r="A1239" s="82" t="s">
        <v>85</v>
      </c>
      <c r="B1239" s="79">
        <v>1124</v>
      </c>
      <c r="O1239" s="79" t="s">
        <v>63</v>
      </c>
      <c r="P1239" s="79">
        <v>7</v>
      </c>
      <c r="Q1239" s="79">
        <v>1447</v>
      </c>
    </row>
    <row r="1240" spans="1:17" x14ac:dyDescent="0.35">
      <c r="A1240" s="82" t="s">
        <v>85</v>
      </c>
      <c r="B1240" s="79">
        <v>1124</v>
      </c>
      <c r="O1240" s="79" t="s">
        <v>63</v>
      </c>
      <c r="P1240" s="79">
        <v>7</v>
      </c>
      <c r="Q1240" s="79">
        <v>1447</v>
      </c>
    </row>
    <row r="1241" spans="1:17" x14ac:dyDescent="0.35">
      <c r="A1241" s="82" t="s">
        <v>85</v>
      </c>
      <c r="B1241" s="79">
        <v>1124</v>
      </c>
      <c r="O1241" s="79" t="s">
        <v>63</v>
      </c>
      <c r="P1241" s="79">
        <v>7</v>
      </c>
      <c r="Q1241" s="79">
        <v>1447</v>
      </c>
    </row>
    <row r="1242" spans="1:17" x14ac:dyDescent="0.35">
      <c r="A1242" s="82" t="s">
        <v>85</v>
      </c>
      <c r="B1242" s="79">
        <v>1124</v>
      </c>
      <c r="O1242" s="79" t="s">
        <v>63</v>
      </c>
      <c r="P1242" s="79">
        <v>7</v>
      </c>
      <c r="Q1242" s="79">
        <v>1447</v>
      </c>
    </row>
    <row r="1243" spans="1:17" x14ac:dyDescent="0.35">
      <c r="A1243" s="82" t="s">
        <v>85</v>
      </c>
      <c r="B1243" s="79">
        <v>1124</v>
      </c>
      <c r="O1243" s="79" t="s">
        <v>63</v>
      </c>
      <c r="P1243" s="79">
        <v>7</v>
      </c>
      <c r="Q1243" s="79">
        <v>1447</v>
      </c>
    </row>
    <row r="1244" spans="1:17" x14ac:dyDescent="0.35">
      <c r="A1244" s="82" t="s">
        <v>85</v>
      </c>
      <c r="B1244" s="79">
        <v>1124</v>
      </c>
      <c r="O1244" s="79" t="s">
        <v>63</v>
      </c>
      <c r="P1244" s="79">
        <v>7</v>
      </c>
      <c r="Q1244" s="79">
        <v>1447</v>
      </c>
    </row>
    <row r="1245" spans="1:17" x14ac:dyDescent="0.35">
      <c r="A1245" s="82" t="s">
        <v>85</v>
      </c>
      <c r="B1245" s="79">
        <v>1124</v>
      </c>
      <c r="O1245" s="79" t="s">
        <v>63</v>
      </c>
      <c r="P1245" s="79">
        <v>8</v>
      </c>
      <c r="Q1245" s="79">
        <v>1467</v>
      </c>
    </row>
    <row r="1246" spans="1:17" x14ac:dyDescent="0.35">
      <c r="A1246" s="82" t="s">
        <v>85</v>
      </c>
      <c r="B1246" s="79">
        <v>1124</v>
      </c>
      <c r="O1246" s="79" t="s">
        <v>63</v>
      </c>
      <c r="P1246" s="79">
        <v>8</v>
      </c>
      <c r="Q1246" s="79">
        <v>1467</v>
      </c>
    </row>
    <row r="1247" spans="1:17" x14ac:dyDescent="0.35">
      <c r="A1247" s="82" t="s">
        <v>85</v>
      </c>
      <c r="B1247" s="79">
        <v>1124</v>
      </c>
      <c r="O1247" s="79" t="s">
        <v>63</v>
      </c>
      <c r="P1247" s="79">
        <v>8</v>
      </c>
      <c r="Q1247" s="79">
        <v>1467</v>
      </c>
    </row>
    <row r="1248" spans="1:17" x14ac:dyDescent="0.35">
      <c r="A1248" s="82" t="s">
        <v>85</v>
      </c>
      <c r="B1248" s="79">
        <v>1124</v>
      </c>
      <c r="O1248" s="79" t="s">
        <v>63</v>
      </c>
      <c r="P1248" s="79">
        <v>8</v>
      </c>
      <c r="Q1248" s="79">
        <v>1467</v>
      </c>
    </row>
    <row r="1249" spans="1:17" x14ac:dyDescent="0.35">
      <c r="A1249" s="82" t="s">
        <v>85</v>
      </c>
      <c r="B1249" s="79">
        <v>1124</v>
      </c>
      <c r="O1249" s="79" t="s">
        <v>63</v>
      </c>
      <c r="P1249" s="79">
        <v>8</v>
      </c>
      <c r="Q1249" s="79">
        <v>1467</v>
      </c>
    </row>
    <row r="1250" spans="1:17" x14ac:dyDescent="0.35">
      <c r="A1250" s="82" t="s">
        <v>85</v>
      </c>
      <c r="B1250" s="79">
        <v>1124</v>
      </c>
      <c r="O1250" s="79" t="s">
        <v>63</v>
      </c>
      <c r="P1250" s="79">
        <v>8</v>
      </c>
      <c r="Q1250" s="79">
        <v>1467</v>
      </c>
    </row>
    <row r="1251" spans="1:17" x14ac:dyDescent="0.35">
      <c r="A1251" s="82" t="s">
        <v>85</v>
      </c>
      <c r="B1251" s="79">
        <v>1124</v>
      </c>
      <c r="O1251" s="79" t="s">
        <v>63</v>
      </c>
      <c r="P1251" s="79">
        <v>8</v>
      </c>
      <c r="Q1251" s="79">
        <v>1467</v>
      </c>
    </row>
    <row r="1252" spans="1:17" x14ac:dyDescent="0.35">
      <c r="A1252" s="82" t="s">
        <v>85</v>
      </c>
      <c r="B1252" s="79">
        <v>1124</v>
      </c>
      <c r="O1252" s="79" t="s">
        <v>63</v>
      </c>
      <c r="P1252" s="79">
        <v>8</v>
      </c>
      <c r="Q1252" s="79">
        <v>1467</v>
      </c>
    </row>
    <row r="1253" spans="1:17" x14ac:dyDescent="0.35">
      <c r="A1253" s="82" t="s">
        <v>85</v>
      </c>
      <c r="B1253" s="79">
        <v>1124</v>
      </c>
      <c r="O1253" s="79" t="s">
        <v>63</v>
      </c>
      <c r="P1253" s="79">
        <v>8</v>
      </c>
      <c r="Q1253" s="79">
        <v>1467</v>
      </c>
    </row>
    <row r="1254" spans="1:17" x14ac:dyDescent="0.35">
      <c r="A1254" s="82" t="s">
        <v>85</v>
      </c>
      <c r="B1254" s="79">
        <v>1124</v>
      </c>
      <c r="O1254" s="79" t="s">
        <v>63</v>
      </c>
      <c r="P1254" s="79">
        <v>8</v>
      </c>
      <c r="Q1254" s="79">
        <v>1467</v>
      </c>
    </row>
    <row r="1255" spans="1:17" x14ac:dyDescent="0.35">
      <c r="A1255" s="82" t="s">
        <v>85</v>
      </c>
      <c r="B1255" s="79">
        <v>1124</v>
      </c>
      <c r="O1255" s="79" t="s">
        <v>63</v>
      </c>
      <c r="P1255" s="79">
        <v>8</v>
      </c>
      <c r="Q1255" s="79">
        <v>1467</v>
      </c>
    </row>
    <row r="1256" spans="1:17" x14ac:dyDescent="0.35">
      <c r="A1256" s="82" t="s">
        <v>85</v>
      </c>
      <c r="B1256" s="79">
        <v>1124</v>
      </c>
      <c r="O1256" s="79" t="s">
        <v>63</v>
      </c>
      <c r="P1256" s="79">
        <v>8</v>
      </c>
      <c r="Q1256" s="79">
        <v>1467</v>
      </c>
    </row>
    <row r="1257" spans="1:17" x14ac:dyDescent="0.35">
      <c r="A1257" s="82" t="s">
        <v>85</v>
      </c>
      <c r="B1257" s="79">
        <v>1124</v>
      </c>
      <c r="O1257" s="79" t="s">
        <v>63</v>
      </c>
      <c r="P1257" s="79">
        <v>8</v>
      </c>
      <c r="Q1257" s="79">
        <v>1467</v>
      </c>
    </row>
    <row r="1258" spans="1:17" x14ac:dyDescent="0.35">
      <c r="A1258" s="82" t="s">
        <v>85</v>
      </c>
      <c r="B1258" s="79">
        <v>1124</v>
      </c>
      <c r="O1258" s="79" t="s">
        <v>63</v>
      </c>
      <c r="P1258" s="79">
        <v>8</v>
      </c>
      <c r="Q1258" s="79">
        <v>1467</v>
      </c>
    </row>
    <row r="1259" spans="1:17" x14ac:dyDescent="0.35">
      <c r="A1259" s="82" t="s">
        <v>85</v>
      </c>
      <c r="B1259" s="79">
        <v>1124</v>
      </c>
      <c r="O1259" s="79" t="s">
        <v>63</v>
      </c>
      <c r="P1259" s="79">
        <v>8</v>
      </c>
      <c r="Q1259" s="79">
        <v>1467</v>
      </c>
    </row>
    <row r="1260" spans="1:17" x14ac:dyDescent="0.35">
      <c r="A1260" s="82" t="s">
        <v>85</v>
      </c>
      <c r="B1260" s="79">
        <v>1124</v>
      </c>
      <c r="O1260" s="79" t="s">
        <v>63</v>
      </c>
      <c r="P1260" s="79">
        <v>8</v>
      </c>
      <c r="Q1260" s="79">
        <v>1467</v>
      </c>
    </row>
    <row r="1261" spans="1:17" x14ac:dyDescent="0.35">
      <c r="A1261" s="82" t="s">
        <v>85</v>
      </c>
      <c r="B1261" s="79">
        <v>1124</v>
      </c>
      <c r="O1261" s="79" t="s">
        <v>63</v>
      </c>
      <c r="P1261" s="79">
        <v>8</v>
      </c>
      <c r="Q1261" s="79">
        <v>1467</v>
      </c>
    </row>
    <row r="1262" spans="1:17" x14ac:dyDescent="0.35">
      <c r="A1262" s="82" t="s">
        <v>85</v>
      </c>
      <c r="B1262" s="79">
        <v>1124</v>
      </c>
      <c r="O1262" s="79" t="s">
        <v>63</v>
      </c>
      <c r="P1262" s="79">
        <v>8</v>
      </c>
      <c r="Q1262" s="79">
        <v>1467</v>
      </c>
    </row>
    <row r="1263" spans="1:17" x14ac:dyDescent="0.35">
      <c r="A1263" s="82" t="s">
        <v>85</v>
      </c>
      <c r="B1263" s="79">
        <v>1124</v>
      </c>
      <c r="O1263" s="79" t="s">
        <v>63</v>
      </c>
      <c r="P1263" s="79">
        <v>9</v>
      </c>
      <c r="Q1263" s="79">
        <v>1485</v>
      </c>
    </row>
    <row r="1264" spans="1:17" x14ac:dyDescent="0.35">
      <c r="A1264" s="82" t="s">
        <v>85</v>
      </c>
      <c r="B1264" s="79">
        <v>1124</v>
      </c>
      <c r="O1264" s="79" t="s">
        <v>63</v>
      </c>
      <c r="P1264" s="79">
        <v>9</v>
      </c>
      <c r="Q1264" s="79">
        <v>1485</v>
      </c>
    </row>
    <row r="1265" spans="1:17" x14ac:dyDescent="0.35">
      <c r="A1265" s="82" t="s">
        <v>85</v>
      </c>
      <c r="B1265" s="79">
        <v>1124</v>
      </c>
      <c r="O1265" s="79" t="s">
        <v>63</v>
      </c>
      <c r="P1265" s="79">
        <v>9</v>
      </c>
      <c r="Q1265" s="79">
        <v>1485</v>
      </c>
    </row>
    <row r="1266" spans="1:17" x14ac:dyDescent="0.35">
      <c r="A1266" s="82" t="s">
        <v>85</v>
      </c>
      <c r="B1266" s="79">
        <v>1124</v>
      </c>
      <c r="O1266" s="79" t="s">
        <v>63</v>
      </c>
      <c r="P1266" s="79">
        <v>9</v>
      </c>
      <c r="Q1266" s="79">
        <v>1485</v>
      </c>
    </row>
    <row r="1267" spans="1:17" x14ac:dyDescent="0.35">
      <c r="A1267" s="82" t="s">
        <v>85</v>
      </c>
      <c r="B1267" s="79">
        <v>1124</v>
      </c>
      <c r="O1267" s="79" t="s">
        <v>63</v>
      </c>
      <c r="P1267" s="79">
        <v>9</v>
      </c>
      <c r="Q1267" s="79">
        <v>1485</v>
      </c>
    </row>
    <row r="1268" spans="1:17" x14ac:dyDescent="0.35">
      <c r="A1268" s="82" t="s">
        <v>85</v>
      </c>
      <c r="B1268" s="79">
        <v>1124</v>
      </c>
      <c r="O1268" s="79" t="s">
        <v>63</v>
      </c>
      <c r="P1268" s="79">
        <v>9</v>
      </c>
      <c r="Q1268" s="79">
        <v>1485</v>
      </c>
    </row>
    <row r="1269" spans="1:17" x14ac:dyDescent="0.35">
      <c r="A1269" s="82" t="s">
        <v>85</v>
      </c>
      <c r="B1269" s="79">
        <v>1124</v>
      </c>
      <c r="O1269" s="79" t="s">
        <v>63</v>
      </c>
      <c r="P1269" s="79">
        <v>9</v>
      </c>
      <c r="Q1269" s="79">
        <v>1485</v>
      </c>
    </row>
    <row r="1270" spans="1:17" x14ac:dyDescent="0.35">
      <c r="A1270" s="82" t="s">
        <v>85</v>
      </c>
      <c r="B1270" s="79">
        <v>1124</v>
      </c>
      <c r="O1270" s="79" t="s">
        <v>63</v>
      </c>
      <c r="P1270" s="79">
        <v>9</v>
      </c>
      <c r="Q1270" s="79">
        <v>1485</v>
      </c>
    </row>
    <row r="1271" spans="1:17" x14ac:dyDescent="0.35">
      <c r="A1271" s="82" t="s">
        <v>85</v>
      </c>
      <c r="B1271" s="79">
        <v>1124</v>
      </c>
      <c r="O1271" s="79" t="s">
        <v>63</v>
      </c>
      <c r="P1271" s="79">
        <v>9</v>
      </c>
      <c r="Q1271" s="79">
        <v>1485</v>
      </c>
    </row>
    <row r="1272" spans="1:17" x14ac:dyDescent="0.35">
      <c r="A1272" s="82" t="s">
        <v>85</v>
      </c>
      <c r="B1272" s="79">
        <v>1124</v>
      </c>
      <c r="O1272" s="79" t="s">
        <v>63</v>
      </c>
      <c r="P1272" s="79">
        <v>9</v>
      </c>
      <c r="Q1272" s="79">
        <v>1485</v>
      </c>
    </row>
    <row r="1273" spans="1:17" x14ac:dyDescent="0.35">
      <c r="A1273" s="82" t="s">
        <v>85</v>
      </c>
      <c r="B1273" s="79">
        <v>1124</v>
      </c>
      <c r="O1273" s="79" t="s">
        <v>63</v>
      </c>
      <c r="P1273" s="79">
        <v>9</v>
      </c>
      <c r="Q1273" s="79">
        <v>1485</v>
      </c>
    </row>
    <row r="1274" spans="1:17" x14ac:dyDescent="0.35">
      <c r="A1274" s="82" t="s">
        <v>85</v>
      </c>
      <c r="B1274" s="79">
        <v>1124</v>
      </c>
      <c r="O1274" s="79" t="s">
        <v>63</v>
      </c>
      <c r="P1274" s="79">
        <v>9</v>
      </c>
      <c r="Q1274" s="79">
        <v>1485</v>
      </c>
    </row>
    <row r="1275" spans="1:17" x14ac:dyDescent="0.35">
      <c r="A1275" s="82" t="s">
        <v>85</v>
      </c>
      <c r="B1275" s="79">
        <v>1124</v>
      </c>
      <c r="O1275" s="79" t="s">
        <v>63</v>
      </c>
      <c r="P1275" s="79">
        <v>9</v>
      </c>
      <c r="Q1275" s="79">
        <v>1485</v>
      </c>
    </row>
    <row r="1276" spans="1:17" x14ac:dyDescent="0.35">
      <c r="A1276" s="82" t="s">
        <v>85</v>
      </c>
      <c r="B1276" s="79">
        <v>1124</v>
      </c>
      <c r="O1276" s="79" t="s">
        <v>63</v>
      </c>
      <c r="P1276" s="79">
        <v>9</v>
      </c>
      <c r="Q1276" s="79">
        <v>1485</v>
      </c>
    </row>
    <row r="1277" spans="1:17" x14ac:dyDescent="0.35">
      <c r="A1277" s="82" t="s">
        <v>85</v>
      </c>
      <c r="B1277" s="79">
        <v>1124</v>
      </c>
      <c r="O1277" s="79" t="s">
        <v>63</v>
      </c>
      <c r="P1277" s="79">
        <v>9</v>
      </c>
      <c r="Q1277" s="79">
        <v>1485</v>
      </c>
    </row>
    <row r="1278" spans="1:17" x14ac:dyDescent="0.35">
      <c r="A1278" s="82" t="s">
        <v>85</v>
      </c>
      <c r="B1278" s="79">
        <v>1124</v>
      </c>
      <c r="O1278" s="79" t="s">
        <v>63</v>
      </c>
      <c r="P1278" s="79">
        <v>9</v>
      </c>
      <c r="Q1278" s="79">
        <v>1485</v>
      </c>
    </row>
    <row r="1279" spans="1:17" x14ac:dyDescent="0.35">
      <c r="A1279" s="82" t="s">
        <v>85</v>
      </c>
      <c r="B1279" s="79">
        <v>1124</v>
      </c>
      <c r="O1279" s="79" t="s">
        <v>63</v>
      </c>
      <c r="P1279" s="79">
        <v>9</v>
      </c>
      <c r="Q1279" s="79">
        <v>1485</v>
      </c>
    </row>
    <row r="1280" spans="1:17" x14ac:dyDescent="0.35">
      <c r="A1280" s="82" t="s">
        <v>85</v>
      </c>
      <c r="B1280" s="79">
        <v>1124</v>
      </c>
      <c r="O1280" s="79" t="s">
        <v>63</v>
      </c>
      <c r="P1280" s="79">
        <v>9</v>
      </c>
      <c r="Q1280" s="79">
        <v>1485</v>
      </c>
    </row>
    <row r="1281" spans="1:17" x14ac:dyDescent="0.35">
      <c r="A1281" s="82" t="s">
        <v>85</v>
      </c>
      <c r="B1281" s="79">
        <v>1124</v>
      </c>
      <c r="O1281" s="79" t="s">
        <v>63</v>
      </c>
      <c r="P1281" s="79">
        <v>10</v>
      </c>
      <c r="Q1281" s="79">
        <v>1496</v>
      </c>
    </row>
    <row r="1282" spans="1:17" x14ac:dyDescent="0.35">
      <c r="A1282" s="82" t="s">
        <v>85</v>
      </c>
      <c r="B1282" s="79">
        <v>1124</v>
      </c>
      <c r="O1282" s="79" t="s">
        <v>63</v>
      </c>
      <c r="P1282" s="79">
        <v>10</v>
      </c>
      <c r="Q1282" s="79">
        <v>1496</v>
      </c>
    </row>
    <row r="1283" spans="1:17" x14ac:dyDescent="0.35">
      <c r="A1283" s="82" t="s">
        <v>85</v>
      </c>
      <c r="B1283" s="79">
        <v>1124</v>
      </c>
      <c r="O1283" s="79" t="s">
        <v>63</v>
      </c>
      <c r="P1283" s="79">
        <v>10</v>
      </c>
      <c r="Q1283" s="79">
        <v>1496</v>
      </c>
    </row>
    <row r="1284" spans="1:17" x14ac:dyDescent="0.35">
      <c r="A1284" s="82" t="s">
        <v>85</v>
      </c>
      <c r="B1284" s="79">
        <v>1124</v>
      </c>
      <c r="O1284" s="79" t="s">
        <v>63</v>
      </c>
      <c r="P1284" s="79">
        <v>10</v>
      </c>
      <c r="Q1284" s="79">
        <v>1496</v>
      </c>
    </row>
    <row r="1285" spans="1:17" x14ac:dyDescent="0.35">
      <c r="A1285" s="82" t="s">
        <v>85</v>
      </c>
      <c r="B1285" s="79">
        <v>1124</v>
      </c>
      <c r="O1285" s="79" t="s">
        <v>63</v>
      </c>
      <c r="P1285" s="79">
        <v>10</v>
      </c>
      <c r="Q1285" s="79">
        <v>1496</v>
      </c>
    </row>
    <row r="1286" spans="1:17" x14ac:dyDescent="0.35">
      <c r="A1286" s="82" t="s">
        <v>85</v>
      </c>
      <c r="B1286" s="79">
        <v>1124</v>
      </c>
      <c r="O1286" s="79" t="s">
        <v>63</v>
      </c>
      <c r="P1286" s="79">
        <v>10</v>
      </c>
      <c r="Q1286" s="79">
        <v>1496</v>
      </c>
    </row>
    <row r="1287" spans="1:17" x14ac:dyDescent="0.35">
      <c r="A1287" s="82" t="s">
        <v>85</v>
      </c>
      <c r="B1287" s="79">
        <v>1124</v>
      </c>
      <c r="O1287" s="79" t="s">
        <v>63</v>
      </c>
      <c r="P1287" s="79">
        <v>10</v>
      </c>
      <c r="Q1287" s="79">
        <v>1496</v>
      </c>
    </row>
    <row r="1288" spans="1:17" x14ac:dyDescent="0.35">
      <c r="A1288" s="82" t="s">
        <v>85</v>
      </c>
      <c r="B1288" s="79">
        <v>1124</v>
      </c>
      <c r="O1288" s="79" t="s">
        <v>63</v>
      </c>
      <c r="P1288" s="79">
        <v>10</v>
      </c>
      <c r="Q1288" s="79">
        <v>1496</v>
      </c>
    </row>
    <row r="1289" spans="1:17" x14ac:dyDescent="0.35">
      <c r="A1289" s="82" t="s">
        <v>85</v>
      </c>
      <c r="B1289" s="79">
        <v>1124</v>
      </c>
      <c r="O1289" s="79" t="s">
        <v>63</v>
      </c>
      <c r="P1289" s="79">
        <v>10</v>
      </c>
      <c r="Q1289" s="79">
        <v>1496</v>
      </c>
    </row>
    <row r="1290" spans="1:17" x14ac:dyDescent="0.35">
      <c r="A1290" s="82" t="s">
        <v>85</v>
      </c>
      <c r="B1290" s="79">
        <v>1124</v>
      </c>
      <c r="O1290" s="79" t="s">
        <v>63</v>
      </c>
      <c r="P1290" s="79">
        <v>10</v>
      </c>
      <c r="Q1290" s="79">
        <v>1496</v>
      </c>
    </row>
    <row r="1291" spans="1:17" x14ac:dyDescent="0.35">
      <c r="A1291" s="82" t="s">
        <v>85</v>
      </c>
      <c r="B1291" s="79">
        <v>1124</v>
      </c>
      <c r="O1291" s="79" t="s">
        <v>63</v>
      </c>
      <c r="P1291" s="79">
        <v>10</v>
      </c>
      <c r="Q1291" s="79">
        <v>1496</v>
      </c>
    </row>
    <row r="1292" spans="1:17" x14ac:dyDescent="0.35">
      <c r="A1292" s="82" t="s">
        <v>85</v>
      </c>
      <c r="B1292" s="79">
        <v>1124</v>
      </c>
      <c r="O1292" s="79" t="s">
        <v>63</v>
      </c>
      <c r="P1292" s="79">
        <v>10</v>
      </c>
      <c r="Q1292" s="79">
        <v>1496</v>
      </c>
    </row>
    <row r="1293" spans="1:17" x14ac:dyDescent="0.35">
      <c r="A1293" s="82" t="s">
        <v>85</v>
      </c>
      <c r="B1293" s="79">
        <v>1124</v>
      </c>
      <c r="O1293" s="79" t="s">
        <v>63</v>
      </c>
      <c r="P1293" s="79">
        <v>10</v>
      </c>
      <c r="Q1293" s="79">
        <v>1496</v>
      </c>
    </row>
    <row r="1294" spans="1:17" x14ac:dyDescent="0.35">
      <c r="A1294" s="82" t="s">
        <v>85</v>
      </c>
      <c r="B1294" s="79">
        <v>1124</v>
      </c>
      <c r="O1294" s="79" t="s">
        <v>63</v>
      </c>
      <c r="P1294" s="79">
        <v>10</v>
      </c>
      <c r="Q1294" s="79">
        <v>1496</v>
      </c>
    </row>
    <row r="1295" spans="1:17" x14ac:dyDescent="0.35">
      <c r="A1295" s="82" t="s">
        <v>85</v>
      </c>
      <c r="B1295" s="79">
        <v>1124</v>
      </c>
      <c r="O1295" s="79" t="s">
        <v>63</v>
      </c>
      <c r="P1295" s="79">
        <v>10</v>
      </c>
      <c r="Q1295" s="79">
        <v>1496</v>
      </c>
    </row>
    <row r="1296" spans="1:17" x14ac:dyDescent="0.35">
      <c r="A1296" s="82" t="s">
        <v>85</v>
      </c>
      <c r="B1296" s="79">
        <v>1124</v>
      </c>
      <c r="O1296" s="79" t="s">
        <v>63</v>
      </c>
      <c r="P1296" s="79">
        <v>10</v>
      </c>
      <c r="Q1296" s="79">
        <v>1496</v>
      </c>
    </row>
    <row r="1297" spans="1:17" x14ac:dyDescent="0.35">
      <c r="A1297" s="82" t="s">
        <v>85</v>
      </c>
      <c r="B1297" s="79">
        <v>1124</v>
      </c>
      <c r="O1297" s="79" t="s">
        <v>63</v>
      </c>
      <c r="P1297" s="79">
        <v>10</v>
      </c>
      <c r="Q1297" s="79">
        <v>1496</v>
      </c>
    </row>
    <row r="1298" spans="1:17" x14ac:dyDescent="0.35">
      <c r="A1298" s="82" t="s">
        <v>85</v>
      </c>
      <c r="B1298" s="79">
        <v>1124</v>
      </c>
      <c r="O1298" s="79" t="s">
        <v>63</v>
      </c>
      <c r="P1298" s="79">
        <v>10</v>
      </c>
      <c r="Q1298" s="79">
        <v>1496</v>
      </c>
    </row>
    <row r="1299" spans="1:17" x14ac:dyDescent="0.35">
      <c r="A1299" s="82" t="s">
        <v>85</v>
      </c>
      <c r="B1299" s="79">
        <v>1124</v>
      </c>
      <c r="O1299" s="79" t="s">
        <v>63</v>
      </c>
      <c r="P1299" s="79">
        <v>11</v>
      </c>
      <c r="Q1299" s="79">
        <v>1504</v>
      </c>
    </row>
    <row r="1300" spans="1:17" x14ac:dyDescent="0.35">
      <c r="A1300" s="82" t="s">
        <v>85</v>
      </c>
      <c r="B1300" s="79">
        <v>1124</v>
      </c>
      <c r="O1300" s="79" t="s">
        <v>63</v>
      </c>
      <c r="P1300" s="79">
        <v>11</v>
      </c>
      <c r="Q1300" s="79">
        <v>1504</v>
      </c>
    </row>
    <row r="1301" spans="1:17" x14ac:dyDescent="0.35">
      <c r="A1301" s="82" t="s">
        <v>85</v>
      </c>
      <c r="B1301" s="79">
        <v>1124</v>
      </c>
      <c r="O1301" s="79" t="s">
        <v>63</v>
      </c>
      <c r="P1301" s="79">
        <v>11</v>
      </c>
      <c r="Q1301" s="79">
        <v>1504</v>
      </c>
    </row>
    <row r="1302" spans="1:17" x14ac:dyDescent="0.35">
      <c r="A1302" s="82" t="s">
        <v>85</v>
      </c>
      <c r="B1302" s="79">
        <v>1124</v>
      </c>
      <c r="O1302" s="79" t="s">
        <v>63</v>
      </c>
      <c r="P1302" s="79">
        <v>11</v>
      </c>
      <c r="Q1302" s="79">
        <v>1504</v>
      </c>
    </row>
    <row r="1303" spans="1:17" x14ac:dyDescent="0.35">
      <c r="A1303" s="82" t="s">
        <v>85</v>
      </c>
      <c r="B1303" s="79">
        <v>1124</v>
      </c>
      <c r="O1303" s="79" t="s">
        <v>63</v>
      </c>
      <c r="P1303" s="79">
        <v>11</v>
      </c>
      <c r="Q1303" s="79">
        <v>1504</v>
      </c>
    </row>
    <row r="1304" spans="1:17" x14ac:dyDescent="0.35">
      <c r="A1304" s="82" t="s">
        <v>85</v>
      </c>
      <c r="B1304" s="79">
        <v>1124</v>
      </c>
      <c r="O1304" s="79" t="s">
        <v>63</v>
      </c>
      <c r="P1304" s="79">
        <v>11</v>
      </c>
      <c r="Q1304" s="79">
        <v>1504</v>
      </c>
    </row>
    <row r="1305" spans="1:17" x14ac:dyDescent="0.35">
      <c r="A1305" s="82" t="s">
        <v>85</v>
      </c>
      <c r="B1305" s="79">
        <v>1124</v>
      </c>
      <c r="O1305" s="79" t="s">
        <v>63</v>
      </c>
      <c r="P1305" s="79">
        <v>11</v>
      </c>
      <c r="Q1305" s="79">
        <v>1504</v>
      </c>
    </row>
    <row r="1306" spans="1:17" x14ac:dyDescent="0.35">
      <c r="A1306" s="82" t="s">
        <v>85</v>
      </c>
      <c r="B1306" s="79">
        <v>1124</v>
      </c>
      <c r="O1306" s="79" t="s">
        <v>63</v>
      </c>
      <c r="P1306" s="79">
        <v>11</v>
      </c>
      <c r="Q1306" s="79">
        <v>1504</v>
      </c>
    </row>
    <row r="1307" spans="1:17" x14ac:dyDescent="0.35">
      <c r="A1307" s="82" t="s">
        <v>85</v>
      </c>
      <c r="B1307" s="79">
        <v>1124</v>
      </c>
      <c r="O1307" s="79" t="s">
        <v>63</v>
      </c>
      <c r="P1307" s="79">
        <v>11</v>
      </c>
      <c r="Q1307" s="79">
        <v>1504</v>
      </c>
    </row>
    <row r="1308" spans="1:17" x14ac:dyDescent="0.35">
      <c r="A1308" s="82" t="s">
        <v>85</v>
      </c>
      <c r="B1308" s="79">
        <v>1124</v>
      </c>
      <c r="O1308" s="79" t="s">
        <v>63</v>
      </c>
      <c r="P1308" s="79">
        <v>11</v>
      </c>
      <c r="Q1308" s="79">
        <v>1504</v>
      </c>
    </row>
    <row r="1309" spans="1:17" x14ac:dyDescent="0.35">
      <c r="A1309" s="82" t="s">
        <v>85</v>
      </c>
      <c r="B1309" s="79">
        <v>1124</v>
      </c>
      <c r="O1309" s="79" t="s">
        <v>63</v>
      </c>
      <c r="P1309" s="79">
        <v>11</v>
      </c>
      <c r="Q1309" s="79">
        <v>1504</v>
      </c>
    </row>
    <row r="1310" spans="1:17" x14ac:dyDescent="0.35">
      <c r="A1310" s="82" t="s">
        <v>85</v>
      </c>
      <c r="B1310" s="79">
        <v>1124</v>
      </c>
      <c r="O1310" s="79" t="s">
        <v>63</v>
      </c>
      <c r="P1310" s="79">
        <v>11</v>
      </c>
      <c r="Q1310" s="79">
        <v>1504</v>
      </c>
    </row>
    <row r="1311" spans="1:17" x14ac:dyDescent="0.35">
      <c r="A1311" s="82" t="s">
        <v>85</v>
      </c>
      <c r="B1311" s="79">
        <v>1124</v>
      </c>
      <c r="O1311" s="79" t="s">
        <v>63</v>
      </c>
      <c r="P1311" s="79">
        <v>11</v>
      </c>
      <c r="Q1311" s="79">
        <v>1504</v>
      </c>
    </row>
    <row r="1312" spans="1:17" x14ac:dyDescent="0.35">
      <c r="A1312" s="82" t="s">
        <v>85</v>
      </c>
      <c r="B1312" s="79">
        <v>1124</v>
      </c>
      <c r="O1312" s="79" t="s">
        <v>63</v>
      </c>
      <c r="P1312" s="79">
        <v>11</v>
      </c>
      <c r="Q1312" s="79">
        <v>1504</v>
      </c>
    </row>
    <row r="1313" spans="1:17" x14ac:dyDescent="0.35">
      <c r="A1313" s="82" t="s">
        <v>85</v>
      </c>
      <c r="B1313" s="79">
        <v>1124</v>
      </c>
      <c r="O1313" s="79" t="s">
        <v>63</v>
      </c>
      <c r="P1313" s="79">
        <v>11</v>
      </c>
      <c r="Q1313" s="79">
        <v>1504</v>
      </c>
    </row>
    <row r="1314" spans="1:17" x14ac:dyDescent="0.35">
      <c r="A1314" s="82" t="s">
        <v>85</v>
      </c>
      <c r="B1314" s="79">
        <v>1124</v>
      </c>
      <c r="O1314" s="79" t="s">
        <v>63</v>
      </c>
      <c r="P1314" s="79">
        <v>11</v>
      </c>
      <c r="Q1314" s="79">
        <v>1504</v>
      </c>
    </row>
    <row r="1315" spans="1:17" x14ac:dyDescent="0.35">
      <c r="A1315" s="82" t="s">
        <v>85</v>
      </c>
      <c r="B1315" s="79">
        <v>1124</v>
      </c>
      <c r="O1315" s="79" t="s">
        <v>63</v>
      </c>
      <c r="P1315" s="79">
        <v>11</v>
      </c>
      <c r="Q1315" s="79">
        <v>1504</v>
      </c>
    </row>
    <row r="1316" spans="1:17" x14ac:dyDescent="0.35">
      <c r="A1316" s="82" t="s">
        <v>85</v>
      </c>
      <c r="B1316" s="79">
        <v>1124</v>
      </c>
      <c r="O1316" s="79" t="s">
        <v>63</v>
      </c>
      <c r="P1316" s="79">
        <v>11</v>
      </c>
      <c r="Q1316" s="79">
        <v>1504</v>
      </c>
    </row>
    <row r="1317" spans="1:17" x14ac:dyDescent="0.35">
      <c r="A1317" s="82" t="s">
        <v>85</v>
      </c>
      <c r="B1317" s="79">
        <v>1124</v>
      </c>
    </row>
    <row r="1318" spans="1:17" x14ac:dyDescent="0.35">
      <c r="A1318" s="82" t="s">
        <v>85</v>
      </c>
      <c r="B1318" s="79">
        <v>1124</v>
      </c>
    </row>
    <row r="1319" spans="1:17" x14ac:dyDescent="0.35">
      <c r="A1319" s="82" t="s">
        <v>85</v>
      </c>
      <c r="B1319" s="79">
        <v>1124</v>
      </c>
    </row>
    <row r="1320" spans="1:17" x14ac:dyDescent="0.35">
      <c r="A1320" s="82" t="s">
        <v>85</v>
      </c>
      <c r="B1320" s="79">
        <v>1124</v>
      </c>
    </row>
    <row r="1321" spans="1:17" x14ac:dyDescent="0.35">
      <c r="A1321" s="82" t="s">
        <v>85</v>
      </c>
      <c r="B1321" s="79">
        <v>1124</v>
      </c>
    </row>
    <row r="1322" spans="1:17" x14ac:dyDescent="0.35">
      <c r="A1322" s="82" t="s">
        <v>85</v>
      </c>
      <c r="B1322" s="79">
        <v>1124</v>
      </c>
    </row>
    <row r="1323" spans="1:17" x14ac:dyDescent="0.35">
      <c r="A1323" s="82" t="s">
        <v>85</v>
      </c>
      <c r="B1323" s="79">
        <v>1124</v>
      </c>
    </row>
    <row r="1324" spans="1:17" x14ac:dyDescent="0.35">
      <c r="A1324" s="82" t="s">
        <v>85</v>
      </c>
      <c r="B1324" s="79">
        <v>1124</v>
      </c>
    </row>
    <row r="1325" spans="1:17" x14ac:dyDescent="0.35">
      <c r="A1325" s="82" t="s">
        <v>85</v>
      </c>
      <c r="B1325" s="79">
        <v>1124</v>
      </c>
    </row>
    <row r="1326" spans="1:17" x14ac:dyDescent="0.35">
      <c r="A1326" s="82" t="s">
        <v>85</v>
      </c>
      <c r="B1326" s="79">
        <v>1124</v>
      </c>
    </row>
    <row r="1327" spans="1:17" x14ac:dyDescent="0.35">
      <c r="A1327" s="82" t="s">
        <v>85</v>
      </c>
      <c r="B1327" s="79">
        <v>1124</v>
      </c>
    </row>
    <row r="1328" spans="1:17" x14ac:dyDescent="0.35">
      <c r="A1328" s="82" t="s">
        <v>85</v>
      </c>
      <c r="B1328" s="79">
        <v>1124</v>
      </c>
    </row>
    <row r="1329" spans="1:2" x14ac:dyDescent="0.35">
      <c r="A1329" s="82" t="s">
        <v>85</v>
      </c>
      <c r="B1329" s="79">
        <v>1124</v>
      </c>
    </row>
    <row r="1330" spans="1:2" x14ac:dyDescent="0.35">
      <c r="A1330" s="82" t="s">
        <v>85</v>
      </c>
      <c r="B1330" s="79">
        <v>1124</v>
      </c>
    </row>
    <row r="1331" spans="1:2" x14ac:dyDescent="0.35">
      <c r="A1331" s="82" t="s">
        <v>85</v>
      </c>
      <c r="B1331" s="79">
        <v>1124</v>
      </c>
    </row>
    <row r="1332" spans="1:2" x14ac:dyDescent="0.35">
      <c r="A1332" s="82" t="s">
        <v>85</v>
      </c>
      <c r="B1332" s="79">
        <v>1124</v>
      </c>
    </row>
    <row r="1333" spans="1:2" x14ac:dyDescent="0.35">
      <c r="A1333" s="82" t="s">
        <v>85</v>
      </c>
      <c r="B1333" s="79">
        <v>1124</v>
      </c>
    </row>
    <row r="1334" spans="1:2" x14ac:dyDescent="0.35">
      <c r="A1334" s="82" t="s">
        <v>85</v>
      </c>
      <c r="B1334" s="79">
        <v>1124</v>
      </c>
    </row>
    <row r="1335" spans="1:2" x14ac:dyDescent="0.35">
      <c r="A1335" s="82" t="s">
        <v>85</v>
      </c>
      <c r="B1335" s="79">
        <v>1124</v>
      </c>
    </row>
    <row r="1336" spans="1:2" x14ac:dyDescent="0.35">
      <c r="A1336" s="82" t="s">
        <v>85</v>
      </c>
      <c r="B1336" s="79">
        <v>1124</v>
      </c>
    </row>
    <row r="1337" spans="1:2" x14ac:dyDescent="0.35">
      <c r="A1337" s="82" t="s">
        <v>85</v>
      </c>
      <c r="B1337" s="79">
        <v>1124</v>
      </c>
    </row>
    <row r="1338" spans="1:2" x14ac:dyDescent="0.35">
      <c r="A1338" s="82" t="s">
        <v>85</v>
      </c>
      <c r="B1338" s="79">
        <v>1124</v>
      </c>
    </row>
    <row r="1339" spans="1:2" x14ac:dyDescent="0.35">
      <c r="A1339" s="82" t="s">
        <v>85</v>
      </c>
      <c r="B1339" s="79">
        <v>1124</v>
      </c>
    </row>
    <row r="1340" spans="1:2" x14ac:dyDescent="0.35">
      <c r="A1340" s="82" t="s">
        <v>85</v>
      </c>
      <c r="B1340" s="79">
        <v>1124</v>
      </c>
    </row>
    <row r="1341" spans="1:2" x14ac:dyDescent="0.35">
      <c r="A1341" s="82" t="s">
        <v>85</v>
      </c>
      <c r="B1341" s="79">
        <v>1124</v>
      </c>
    </row>
    <row r="1342" spans="1:2" x14ac:dyDescent="0.35">
      <c r="A1342" s="82" t="s">
        <v>85</v>
      </c>
      <c r="B1342" s="79">
        <v>1124</v>
      </c>
    </row>
    <row r="1343" spans="1:2" x14ac:dyDescent="0.35">
      <c r="A1343" s="82" t="s">
        <v>85</v>
      </c>
      <c r="B1343" s="79">
        <v>1124</v>
      </c>
    </row>
    <row r="1344" spans="1:2" x14ac:dyDescent="0.35">
      <c r="A1344" s="82" t="s">
        <v>85</v>
      </c>
      <c r="B1344" s="79">
        <v>1124</v>
      </c>
    </row>
    <row r="1345" spans="1:2" x14ac:dyDescent="0.35">
      <c r="A1345" s="82" t="s">
        <v>85</v>
      </c>
      <c r="B1345" s="79">
        <v>1124</v>
      </c>
    </row>
    <row r="1346" spans="1:2" x14ac:dyDescent="0.35">
      <c r="A1346" s="82" t="s">
        <v>85</v>
      </c>
      <c r="B1346" s="79">
        <v>1124</v>
      </c>
    </row>
    <row r="1347" spans="1:2" x14ac:dyDescent="0.35">
      <c r="A1347" s="82" t="s">
        <v>85</v>
      </c>
      <c r="B1347" s="79">
        <v>1124</v>
      </c>
    </row>
    <row r="1348" spans="1:2" x14ac:dyDescent="0.35">
      <c r="A1348" s="82" t="s">
        <v>85</v>
      </c>
      <c r="B1348" s="79">
        <v>1124</v>
      </c>
    </row>
    <row r="1349" spans="1:2" x14ac:dyDescent="0.35">
      <c r="A1349" s="82" t="s">
        <v>85</v>
      </c>
      <c r="B1349" s="79">
        <v>1124</v>
      </c>
    </row>
    <row r="1350" spans="1:2" x14ac:dyDescent="0.35">
      <c r="A1350" s="82" t="s">
        <v>85</v>
      </c>
      <c r="B1350" s="79">
        <v>1124</v>
      </c>
    </row>
    <row r="1351" spans="1:2" x14ac:dyDescent="0.35">
      <c r="A1351" s="82" t="s">
        <v>85</v>
      </c>
      <c r="B1351" s="79">
        <v>1124</v>
      </c>
    </row>
    <row r="1352" spans="1:2" x14ac:dyDescent="0.35">
      <c r="A1352" s="82" t="s">
        <v>85</v>
      </c>
      <c r="B1352" s="79">
        <v>1124</v>
      </c>
    </row>
    <row r="1353" spans="1:2" x14ac:dyDescent="0.35">
      <c r="A1353" s="82" t="s">
        <v>85</v>
      </c>
      <c r="B1353" s="79">
        <v>1124</v>
      </c>
    </row>
    <row r="1354" spans="1:2" x14ac:dyDescent="0.35">
      <c r="A1354" s="82" t="s">
        <v>85</v>
      </c>
      <c r="B1354" s="79">
        <v>1124</v>
      </c>
    </row>
    <row r="1355" spans="1:2" x14ac:dyDescent="0.35">
      <c r="A1355" s="82" t="s">
        <v>85</v>
      </c>
      <c r="B1355" s="79">
        <v>1124</v>
      </c>
    </row>
    <row r="1356" spans="1:2" x14ac:dyDescent="0.35">
      <c r="A1356" s="82" t="s">
        <v>85</v>
      </c>
      <c r="B1356" s="79">
        <v>1124</v>
      </c>
    </row>
    <row r="1357" spans="1:2" x14ac:dyDescent="0.35">
      <c r="A1357" s="82" t="s">
        <v>85</v>
      </c>
      <c r="B1357" s="79">
        <v>1124</v>
      </c>
    </row>
    <row r="1358" spans="1:2" x14ac:dyDescent="0.35">
      <c r="A1358" s="82" t="s">
        <v>85</v>
      </c>
      <c r="B1358" s="79">
        <v>1124</v>
      </c>
    </row>
    <row r="1359" spans="1:2" x14ac:dyDescent="0.35">
      <c r="A1359" s="82" t="s">
        <v>85</v>
      </c>
      <c r="B1359" s="79">
        <v>1124</v>
      </c>
    </row>
    <row r="1360" spans="1:2" x14ac:dyDescent="0.35">
      <c r="A1360" s="82" t="s">
        <v>85</v>
      </c>
      <c r="B1360" s="79">
        <v>1124</v>
      </c>
    </row>
    <row r="1361" spans="1:2" x14ac:dyDescent="0.35">
      <c r="A1361" s="82" t="s">
        <v>85</v>
      </c>
      <c r="B1361" s="79">
        <v>1124</v>
      </c>
    </row>
    <row r="1362" spans="1:2" x14ac:dyDescent="0.35">
      <c r="A1362" s="82" t="s">
        <v>85</v>
      </c>
      <c r="B1362" s="79">
        <v>1124</v>
      </c>
    </row>
    <row r="1363" spans="1:2" x14ac:dyDescent="0.35">
      <c r="A1363" s="82" t="s">
        <v>85</v>
      </c>
      <c r="B1363" s="79">
        <v>1124</v>
      </c>
    </row>
    <row r="1364" spans="1:2" x14ac:dyDescent="0.35">
      <c r="A1364" s="82" t="s">
        <v>85</v>
      </c>
      <c r="B1364" s="79">
        <v>1124</v>
      </c>
    </row>
    <row r="1365" spans="1:2" x14ac:dyDescent="0.35">
      <c r="A1365" s="82" t="s">
        <v>85</v>
      </c>
      <c r="B1365" s="79">
        <v>1124</v>
      </c>
    </row>
    <row r="1366" spans="1:2" x14ac:dyDescent="0.35">
      <c r="A1366" s="82" t="s">
        <v>85</v>
      </c>
      <c r="B1366" s="79">
        <v>1124</v>
      </c>
    </row>
    <row r="1367" spans="1:2" x14ac:dyDescent="0.35">
      <c r="A1367" s="82" t="s">
        <v>85</v>
      </c>
      <c r="B1367" s="79">
        <v>1124</v>
      </c>
    </row>
    <row r="1368" spans="1:2" x14ac:dyDescent="0.35">
      <c r="A1368" s="82" t="s">
        <v>85</v>
      </c>
      <c r="B1368" s="79">
        <v>1124</v>
      </c>
    </row>
    <row r="1369" spans="1:2" x14ac:dyDescent="0.35">
      <c r="A1369" s="82" t="s">
        <v>85</v>
      </c>
      <c r="B1369" s="79">
        <v>1124</v>
      </c>
    </row>
    <row r="1370" spans="1:2" x14ac:dyDescent="0.35">
      <c r="A1370" s="82" t="s">
        <v>85</v>
      </c>
      <c r="B1370" s="79">
        <v>1124</v>
      </c>
    </row>
    <row r="1371" spans="1:2" x14ac:dyDescent="0.35">
      <c r="A1371" s="82" t="s">
        <v>85</v>
      </c>
      <c r="B1371" s="79">
        <v>1124</v>
      </c>
    </row>
    <row r="1372" spans="1:2" x14ac:dyDescent="0.35">
      <c r="A1372" s="82" t="s">
        <v>85</v>
      </c>
      <c r="B1372" s="79">
        <v>1124</v>
      </c>
    </row>
    <row r="1373" spans="1:2" x14ac:dyDescent="0.35">
      <c r="A1373" s="82" t="s">
        <v>85</v>
      </c>
      <c r="B1373" s="79">
        <v>1124</v>
      </c>
    </row>
    <row r="1374" spans="1:2" x14ac:dyDescent="0.35">
      <c r="A1374" s="82" t="s">
        <v>85</v>
      </c>
      <c r="B1374" s="79">
        <v>1124</v>
      </c>
    </row>
    <row r="1375" spans="1:2" x14ac:dyDescent="0.35">
      <c r="A1375" s="82" t="s">
        <v>85</v>
      </c>
      <c r="B1375" s="79">
        <v>1124</v>
      </c>
    </row>
    <row r="1376" spans="1:2" x14ac:dyDescent="0.35">
      <c r="A1376" s="82" t="s">
        <v>85</v>
      </c>
      <c r="B1376" s="79">
        <v>1124</v>
      </c>
    </row>
    <row r="1377" spans="1:2" x14ac:dyDescent="0.35">
      <c r="A1377" s="82" t="s">
        <v>85</v>
      </c>
      <c r="B1377" s="79">
        <v>1124</v>
      </c>
    </row>
    <row r="1378" spans="1:2" x14ac:dyDescent="0.35">
      <c r="A1378" s="82" t="s">
        <v>85</v>
      </c>
      <c r="B1378" s="79">
        <v>1124</v>
      </c>
    </row>
    <row r="1379" spans="1:2" x14ac:dyDescent="0.35">
      <c r="A1379" s="82" t="s">
        <v>85</v>
      </c>
      <c r="B1379" s="79">
        <v>1124</v>
      </c>
    </row>
    <row r="1380" spans="1:2" x14ac:dyDescent="0.35">
      <c r="A1380" s="82" t="s">
        <v>85</v>
      </c>
      <c r="B1380" s="79">
        <v>1124</v>
      </c>
    </row>
    <row r="1381" spans="1:2" x14ac:dyDescent="0.35">
      <c r="A1381" s="82" t="s">
        <v>85</v>
      </c>
      <c r="B1381" s="79">
        <v>1124</v>
      </c>
    </row>
    <row r="1382" spans="1:2" x14ac:dyDescent="0.35">
      <c r="A1382" s="82" t="s">
        <v>85</v>
      </c>
      <c r="B1382" s="79">
        <v>1124</v>
      </c>
    </row>
    <row r="1383" spans="1:2" x14ac:dyDescent="0.35">
      <c r="A1383" s="82" t="s">
        <v>85</v>
      </c>
      <c r="B1383" s="79">
        <v>1124</v>
      </c>
    </row>
    <row r="1384" spans="1:2" x14ac:dyDescent="0.35">
      <c r="A1384" s="82" t="s">
        <v>85</v>
      </c>
      <c r="B1384" s="79">
        <v>1124</v>
      </c>
    </row>
    <row r="1385" spans="1:2" x14ac:dyDescent="0.35">
      <c r="A1385" s="82" t="s">
        <v>85</v>
      </c>
      <c r="B1385" s="79">
        <v>1124</v>
      </c>
    </row>
    <row r="1386" spans="1:2" x14ac:dyDescent="0.35">
      <c r="A1386" s="82" t="s">
        <v>85</v>
      </c>
      <c r="B1386" s="79">
        <v>1124</v>
      </c>
    </row>
    <row r="1387" spans="1:2" x14ac:dyDescent="0.35">
      <c r="A1387" s="82" t="s">
        <v>85</v>
      </c>
      <c r="B1387" s="79">
        <v>1124</v>
      </c>
    </row>
    <row r="1388" spans="1:2" x14ac:dyDescent="0.35">
      <c r="A1388" s="82" t="s">
        <v>85</v>
      </c>
      <c r="B1388" s="79">
        <v>1124</v>
      </c>
    </row>
    <row r="1389" spans="1:2" x14ac:dyDescent="0.35">
      <c r="A1389" s="82" t="s">
        <v>85</v>
      </c>
      <c r="B1389" s="79">
        <v>1124</v>
      </c>
    </row>
    <row r="1390" spans="1:2" x14ac:dyDescent="0.35">
      <c r="A1390" s="82" t="s">
        <v>85</v>
      </c>
      <c r="B1390" s="79">
        <v>1124</v>
      </c>
    </row>
    <row r="1391" spans="1:2" x14ac:dyDescent="0.35">
      <c r="A1391" s="82" t="s">
        <v>85</v>
      </c>
      <c r="B1391" s="79">
        <v>1124</v>
      </c>
    </row>
    <row r="1392" spans="1:2" x14ac:dyDescent="0.35">
      <c r="A1392" s="82" t="s">
        <v>85</v>
      </c>
      <c r="B1392" s="79">
        <v>1124</v>
      </c>
    </row>
    <row r="1393" spans="1:2" x14ac:dyDescent="0.35">
      <c r="A1393" s="82" t="s">
        <v>85</v>
      </c>
      <c r="B1393" s="79">
        <v>1124</v>
      </c>
    </row>
    <row r="1394" spans="1:2" x14ac:dyDescent="0.35">
      <c r="A1394" s="82" t="s">
        <v>85</v>
      </c>
      <c r="B1394" s="79">
        <v>1124</v>
      </c>
    </row>
    <row r="1395" spans="1:2" x14ac:dyDescent="0.35">
      <c r="A1395" s="82" t="s">
        <v>85</v>
      </c>
      <c r="B1395" s="79">
        <v>1124</v>
      </c>
    </row>
    <row r="1396" spans="1:2" x14ac:dyDescent="0.35">
      <c r="A1396" s="82" t="s">
        <v>85</v>
      </c>
      <c r="B1396" s="79">
        <v>1124</v>
      </c>
    </row>
    <row r="1397" spans="1:2" x14ac:dyDescent="0.35">
      <c r="A1397" s="82" t="s">
        <v>85</v>
      </c>
      <c r="B1397" s="79">
        <v>1124</v>
      </c>
    </row>
    <row r="1398" spans="1:2" x14ac:dyDescent="0.35">
      <c r="A1398" s="82" t="s">
        <v>85</v>
      </c>
      <c r="B1398" s="79">
        <v>1124</v>
      </c>
    </row>
    <row r="1399" spans="1:2" x14ac:dyDescent="0.35">
      <c r="A1399" s="82" t="s">
        <v>85</v>
      </c>
      <c r="B1399" s="79">
        <v>1124</v>
      </c>
    </row>
    <row r="1400" spans="1:2" x14ac:dyDescent="0.35">
      <c r="A1400" s="82" t="s">
        <v>85</v>
      </c>
      <c r="B1400" s="79">
        <v>1124</v>
      </c>
    </row>
    <row r="1401" spans="1:2" x14ac:dyDescent="0.35">
      <c r="A1401" s="82" t="s">
        <v>85</v>
      </c>
      <c r="B1401" s="79">
        <v>1124</v>
      </c>
    </row>
    <row r="1402" spans="1:2" x14ac:dyDescent="0.35">
      <c r="A1402" s="82" t="s">
        <v>85</v>
      </c>
      <c r="B1402" s="79">
        <v>1124</v>
      </c>
    </row>
    <row r="1403" spans="1:2" x14ac:dyDescent="0.35">
      <c r="A1403" s="82" t="s">
        <v>85</v>
      </c>
      <c r="B1403" s="79">
        <v>1124</v>
      </c>
    </row>
    <row r="1404" spans="1:2" x14ac:dyDescent="0.35">
      <c r="A1404" s="82" t="s">
        <v>85</v>
      </c>
      <c r="B1404" s="79">
        <v>1124</v>
      </c>
    </row>
    <row r="1405" spans="1:2" x14ac:dyDescent="0.35">
      <c r="A1405" s="82" t="s">
        <v>85</v>
      </c>
      <c r="B1405" s="79">
        <v>1124</v>
      </c>
    </row>
    <row r="1406" spans="1:2" x14ac:dyDescent="0.35">
      <c r="A1406" s="82" t="s">
        <v>85</v>
      </c>
      <c r="B1406" s="79">
        <v>1124</v>
      </c>
    </row>
    <row r="1407" spans="1:2" x14ac:dyDescent="0.35">
      <c r="A1407" s="82" t="s">
        <v>85</v>
      </c>
      <c r="B1407" s="79">
        <v>1124</v>
      </c>
    </row>
    <row r="1408" spans="1:2" x14ac:dyDescent="0.35">
      <c r="A1408" s="82" t="s">
        <v>85</v>
      </c>
      <c r="B1408" s="79">
        <v>1124</v>
      </c>
    </row>
    <row r="1409" spans="1:2" x14ac:dyDescent="0.35">
      <c r="A1409" s="82" t="s">
        <v>85</v>
      </c>
      <c r="B1409" s="79">
        <v>1124</v>
      </c>
    </row>
    <row r="1410" spans="1:2" x14ac:dyDescent="0.35">
      <c r="A1410" s="82" t="s">
        <v>85</v>
      </c>
      <c r="B1410" s="79">
        <v>1124</v>
      </c>
    </row>
    <row r="1411" spans="1:2" x14ac:dyDescent="0.35">
      <c r="A1411" s="82" t="s">
        <v>85</v>
      </c>
      <c r="B1411" s="79">
        <v>1124</v>
      </c>
    </row>
    <row r="1412" spans="1:2" x14ac:dyDescent="0.35">
      <c r="A1412" s="82" t="s">
        <v>85</v>
      </c>
      <c r="B1412" s="79">
        <v>1124</v>
      </c>
    </row>
    <row r="1413" spans="1:2" x14ac:dyDescent="0.35">
      <c r="A1413" s="82" t="s">
        <v>85</v>
      </c>
      <c r="B1413" s="79">
        <v>1124</v>
      </c>
    </row>
    <row r="1414" spans="1:2" x14ac:dyDescent="0.35">
      <c r="A1414" s="82" t="s">
        <v>85</v>
      </c>
      <c r="B1414" s="79">
        <v>1124</v>
      </c>
    </row>
    <row r="1415" spans="1:2" x14ac:dyDescent="0.35">
      <c r="A1415" s="82" t="s">
        <v>85</v>
      </c>
      <c r="B1415" s="79">
        <v>1124</v>
      </c>
    </row>
    <row r="1416" spans="1:2" x14ac:dyDescent="0.35">
      <c r="A1416" s="82" t="s">
        <v>85</v>
      </c>
      <c r="B1416" s="79">
        <v>1124</v>
      </c>
    </row>
    <row r="1417" spans="1:2" x14ac:dyDescent="0.35">
      <c r="A1417" s="82" t="s">
        <v>85</v>
      </c>
      <c r="B1417" s="79">
        <v>1124</v>
      </c>
    </row>
    <row r="1418" spans="1:2" x14ac:dyDescent="0.35">
      <c r="A1418" s="82" t="s">
        <v>85</v>
      </c>
      <c r="B1418" s="79">
        <v>1124</v>
      </c>
    </row>
    <row r="1419" spans="1:2" x14ac:dyDescent="0.35">
      <c r="A1419" s="82" t="s">
        <v>85</v>
      </c>
      <c r="B1419" s="79">
        <v>1124</v>
      </c>
    </row>
    <row r="1420" spans="1:2" x14ac:dyDescent="0.35">
      <c r="A1420" s="82" t="s">
        <v>85</v>
      </c>
      <c r="B1420" s="79">
        <v>1124</v>
      </c>
    </row>
    <row r="1421" spans="1:2" x14ac:dyDescent="0.35">
      <c r="A1421" s="82" t="s">
        <v>85</v>
      </c>
      <c r="B1421" s="79">
        <v>1124</v>
      </c>
    </row>
    <row r="1422" spans="1:2" x14ac:dyDescent="0.35">
      <c r="A1422" s="82" t="s">
        <v>85</v>
      </c>
      <c r="B1422" s="79">
        <v>1124</v>
      </c>
    </row>
    <row r="1423" spans="1:2" x14ac:dyDescent="0.35">
      <c r="A1423" s="82" t="s">
        <v>85</v>
      </c>
      <c r="B1423" s="79">
        <v>1124</v>
      </c>
    </row>
    <row r="1424" spans="1:2" x14ac:dyDescent="0.35">
      <c r="A1424" s="82" t="s">
        <v>85</v>
      </c>
      <c r="B1424" s="79">
        <v>1124</v>
      </c>
    </row>
    <row r="1425" spans="1:2" x14ac:dyDescent="0.35">
      <c r="A1425" s="82" t="s">
        <v>85</v>
      </c>
      <c r="B1425" s="79">
        <v>1124</v>
      </c>
    </row>
    <row r="1426" spans="1:2" x14ac:dyDescent="0.35">
      <c r="A1426" s="82" t="s">
        <v>85</v>
      </c>
      <c r="B1426" s="79">
        <v>1124</v>
      </c>
    </row>
    <row r="1427" spans="1:2" x14ac:dyDescent="0.35">
      <c r="A1427" s="82" t="s">
        <v>85</v>
      </c>
      <c r="B1427" s="79">
        <v>1124</v>
      </c>
    </row>
    <row r="1428" spans="1:2" x14ac:dyDescent="0.35">
      <c r="A1428" s="82" t="s">
        <v>85</v>
      </c>
      <c r="B1428" s="79">
        <v>1124</v>
      </c>
    </row>
    <row r="1429" spans="1:2" x14ac:dyDescent="0.35">
      <c r="A1429" s="82" t="s">
        <v>85</v>
      </c>
      <c r="B1429" s="79">
        <v>1124</v>
      </c>
    </row>
    <row r="1430" spans="1:2" x14ac:dyDescent="0.35">
      <c r="A1430" s="82" t="s">
        <v>85</v>
      </c>
      <c r="B1430" s="79">
        <v>1124</v>
      </c>
    </row>
    <row r="1431" spans="1:2" x14ac:dyDescent="0.35">
      <c r="A1431" s="82" t="s">
        <v>85</v>
      </c>
      <c r="B1431" s="79">
        <v>1124</v>
      </c>
    </row>
    <row r="1432" spans="1:2" x14ac:dyDescent="0.35">
      <c r="A1432" s="82" t="s">
        <v>85</v>
      </c>
      <c r="B1432" s="79">
        <v>1124</v>
      </c>
    </row>
    <row r="1433" spans="1:2" x14ac:dyDescent="0.35">
      <c r="A1433" s="82" t="s">
        <v>85</v>
      </c>
      <c r="B1433" s="79">
        <v>1124</v>
      </c>
    </row>
    <row r="1434" spans="1:2" x14ac:dyDescent="0.35">
      <c r="A1434" s="82" t="s">
        <v>85</v>
      </c>
      <c r="B1434" s="79">
        <v>1124</v>
      </c>
    </row>
    <row r="1435" spans="1:2" x14ac:dyDescent="0.35">
      <c r="A1435" s="82" t="s">
        <v>85</v>
      </c>
      <c r="B1435" s="79">
        <v>1124</v>
      </c>
    </row>
    <row r="1436" spans="1:2" x14ac:dyDescent="0.35">
      <c r="A1436" s="82" t="s">
        <v>85</v>
      </c>
      <c r="B1436" s="79">
        <v>1124</v>
      </c>
    </row>
    <row r="1437" spans="1:2" x14ac:dyDescent="0.35">
      <c r="A1437" s="82" t="s">
        <v>85</v>
      </c>
      <c r="B1437" s="79">
        <v>1124</v>
      </c>
    </row>
    <row r="1438" spans="1:2" x14ac:dyDescent="0.35">
      <c r="A1438" s="82" t="s">
        <v>85</v>
      </c>
      <c r="B1438" s="79">
        <v>1124</v>
      </c>
    </row>
    <row r="1439" spans="1:2" x14ac:dyDescent="0.35">
      <c r="A1439" s="82" t="s">
        <v>85</v>
      </c>
      <c r="B1439" s="79">
        <v>1124</v>
      </c>
    </row>
    <row r="1440" spans="1:2" x14ac:dyDescent="0.35">
      <c r="A1440" s="82" t="s">
        <v>85</v>
      </c>
      <c r="B1440" s="79">
        <v>1124</v>
      </c>
    </row>
    <row r="1441" spans="1:2" x14ac:dyDescent="0.35">
      <c r="A1441" s="82" t="s">
        <v>85</v>
      </c>
      <c r="B1441" s="79">
        <v>1124</v>
      </c>
    </row>
    <row r="1442" spans="1:2" x14ac:dyDescent="0.35">
      <c r="A1442" s="82" t="s">
        <v>85</v>
      </c>
      <c r="B1442" s="79">
        <v>1124</v>
      </c>
    </row>
    <row r="1443" spans="1:2" x14ac:dyDescent="0.35">
      <c r="A1443" s="82" t="s">
        <v>85</v>
      </c>
      <c r="B1443" s="79">
        <v>1124</v>
      </c>
    </row>
    <row r="1444" spans="1:2" x14ac:dyDescent="0.35">
      <c r="A1444" s="82" t="s">
        <v>85</v>
      </c>
      <c r="B1444" s="79">
        <v>1124</v>
      </c>
    </row>
    <row r="1445" spans="1:2" x14ac:dyDescent="0.35">
      <c r="A1445" s="82" t="s">
        <v>85</v>
      </c>
      <c r="B1445" s="79">
        <v>1124</v>
      </c>
    </row>
    <row r="1446" spans="1:2" x14ac:dyDescent="0.35">
      <c r="A1446" s="82" t="s">
        <v>85</v>
      </c>
      <c r="B1446" s="79">
        <v>1124</v>
      </c>
    </row>
    <row r="1447" spans="1:2" x14ac:dyDescent="0.35">
      <c r="A1447" s="82" t="s">
        <v>85</v>
      </c>
      <c r="B1447" s="79">
        <v>1124</v>
      </c>
    </row>
    <row r="1448" spans="1:2" x14ac:dyDescent="0.35">
      <c r="A1448" s="82" t="s">
        <v>85</v>
      </c>
      <c r="B1448" s="79">
        <v>1124</v>
      </c>
    </row>
    <row r="1449" spans="1:2" x14ac:dyDescent="0.35">
      <c r="A1449" s="82" t="s">
        <v>85</v>
      </c>
      <c r="B1449" s="79">
        <v>1124</v>
      </c>
    </row>
    <row r="1450" spans="1:2" x14ac:dyDescent="0.35">
      <c r="A1450" s="82" t="s">
        <v>85</v>
      </c>
      <c r="B1450" s="79">
        <v>1124</v>
      </c>
    </row>
    <row r="1451" spans="1:2" x14ac:dyDescent="0.35">
      <c r="A1451" s="82" t="s">
        <v>85</v>
      </c>
      <c r="B1451" s="79">
        <v>1124</v>
      </c>
    </row>
    <row r="1452" spans="1:2" x14ac:dyDescent="0.35">
      <c r="A1452" s="82" t="s">
        <v>85</v>
      </c>
      <c r="B1452" s="79">
        <v>1124</v>
      </c>
    </row>
    <row r="1453" spans="1:2" x14ac:dyDescent="0.35">
      <c r="A1453" s="82" t="s">
        <v>85</v>
      </c>
      <c r="B1453" s="79">
        <v>1124</v>
      </c>
    </row>
    <row r="1454" spans="1:2" x14ac:dyDescent="0.35">
      <c r="A1454" s="82" t="s">
        <v>85</v>
      </c>
      <c r="B1454" s="79">
        <v>1124</v>
      </c>
    </row>
    <row r="1455" spans="1:2" x14ac:dyDescent="0.35">
      <c r="A1455" s="82" t="s">
        <v>85</v>
      </c>
      <c r="B1455" s="79">
        <v>1124</v>
      </c>
    </row>
    <row r="1456" spans="1:2" x14ac:dyDescent="0.35">
      <c r="A1456" s="82" t="s">
        <v>85</v>
      </c>
      <c r="B1456" s="79">
        <v>1124</v>
      </c>
    </row>
    <row r="1457" spans="1:2" x14ac:dyDescent="0.35">
      <c r="A1457" s="82" t="s">
        <v>85</v>
      </c>
      <c r="B1457" s="79">
        <v>1124</v>
      </c>
    </row>
    <row r="1458" spans="1:2" x14ac:dyDescent="0.35">
      <c r="A1458" s="82" t="s">
        <v>85</v>
      </c>
      <c r="B1458" s="79">
        <v>1124</v>
      </c>
    </row>
    <row r="1459" spans="1:2" x14ac:dyDescent="0.35">
      <c r="A1459" s="82" t="s">
        <v>85</v>
      </c>
      <c r="B1459" s="79">
        <v>1124</v>
      </c>
    </row>
    <row r="1460" spans="1:2" x14ac:dyDescent="0.35">
      <c r="A1460" s="82" t="s">
        <v>85</v>
      </c>
      <c r="B1460" s="79">
        <v>1124</v>
      </c>
    </row>
    <row r="1461" spans="1:2" x14ac:dyDescent="0.35">
      <c r="A1461" s="82" t="s">
        <v>85</v>
      </c>
      <c r="B1461" s="79">
        <v>1124</v>
      </c>
    </row>
    <row r="1462" spans="1:2" x14ac:dyDescent="0.35">
      <c r="A1462" s="82" t="s">
        <v>85</v>
      </c>
      <c r="B1462" s="79">
        <v>1124</v>
      </c>
    </row>
    <row r="1463" spans="1:2" x14ac:dyDescent="0.35">
      <c r="A1463" s="82" t="s">
        <v>85</v>
      </c>
      <c r="B1463" s="79">
        <v>1124</v>
      </c>
    </row>
    <row r="1464" spans="1:2" x14ac:dyDescent="0.35">
      <c r="A1464" s="82" t="s">
        <v>85</v>
      </c>
      <c r="B1464" s="79">
        <v>1124</v>
      </c>
    </row>
    <row r="1465" spans="1:2" x14ac:dyDescent="0.35">
      <c r="A1465" s="82" t="s">
        <v>85</v>
      </c>
      <c r="B1465" s="79">
        <v>1124</v>
      </c>
    </row>
    <row r="1466" spans="1:2" x14ac:dyDescent="0.35">
      <c r="A1466" s="82" t="s">
        <v>85</v>
      </c>
      <c r="B1466" s="79">
        <v>1124</v>
      </c>
    </row>
    <row r="1467" spans="1:2" x14ac:dyDescent="0.35">
      <c r="A1467" s="82" t="s">
        <v>85</v>
      </c>
      <c r="B1467" s="79">
        <v>1124</v>
      </c>
    </row>
    <row r="1468" spans="1:2" x14ac:dyDescent="0.35">
      <c r="A1468" s="82" t="s">
        <v>85</v>
      </c>
      <c r="B1468" s="79">
        <v>1124</v>
      </c>
    </row>
    <row r="1469" spans="1:2" x14ac:dyDescent="0.35">
      <c r="A1469" s="82" t="s">
        <v>85</v>
      </c>
      <c r="B1469" s="79">
        <v>1124</v>
      </c>
    </row>
    <row r="1470" spans="1:2" x14ac:dyDescent="0.35">
      <c r="A1470" s="82" t="s">
        <v>85</v>
      </c>
      <c r="B1470" s="79">
        <v>1124</v>
      </c>
    </row>
    <row r="1471" spans="1:2" x14ac:dyDescent="0.35">
      <c r="A1471" s="82" t="s">
        <v>85</v>
      </c>
      <c r="B1471" s="79">
        <v>1124</v>
      </c>
    </row>
    <row r="1472" spans="1:2" x14ac:dyDescent="0.35">
      <c r="A1472" s="82" t="s">
        <v>85</v>
      </c>
      <c r="B1472" s="79">
        <v>1124</v>
      </c>
    </row>
    <row r="1473" spans="1:2" x14ac:dyDescent="0.35">
      <c r="A1473" s="82" t="s">
        <v>85</v>
      </c>
      <c r="B1473" s="79">
        <v>1124</v>
      </c>
    </row>
    <row r="1474" spans="1:2" x14ac:dyDescent="0.35">
      <c r="A1474" s="82" t="s">
        <v>85</v>
      </c>
      <c r="B1474" s="79">
        <v>1124</v>
      </c>
    </row>
    <row r="1475" spans="1:2" x14ac:dyDescent="0.35">
      <c r="A1475" s="82" t="s">
        <v>85</v>
      </c>
      <c r="B1475" s="79">
        <v>1124</v>
      </c>
    </row>
    <row r="1476" spans="1:2" x14ac:dyDescent="0.35">
      <c r="A1476" s="82" t="s">
        <v>85</v>
      </c>
      <c r="B1476" s="79">
        <v>1124</v>
      </c>
    </row>
    <row r="1477" spans="1:2" x14ac:dyDescent="0.35">
      <c r="A1477" s="82" t="s">
        <v>85</v>
      </c>
      <c r="B1477" s="79">
        <v>1124</v>
      </c>
    </row>
    <row r="1478" spans="1:2" x14ac:dyDescent="0.35">
      <c r="A1478" s="82" t="s">
        <v>85</v>
      </c>
      <c r="B1478" s="79">
        <v>1124</v>
      </c>
    </row>
    <row r="1479" spans="1:2" x14ac:dyDescent="0.35">
      <c r="A1479" s="82" t="s">
        <v>85</v>
      </c>
      <c r="B1479" s="79">
        <v>1124</v>
      </c>
    </row>
    <row r="1480" spans="1:2" x14ac:dyDescent="0.35">
      <c r="A1480" s="82" t="s">
        <v>85</v>
      </c>
      <c r="B1480" s="79">
        <v>1124</v>
      </c>
    </row>
    <row r="1481" spans="1:2" x14ac:dyDescent="0.35">
      <c r="A1481" s="82" t="s">
        <v>85</v>
      </c>
      <c r="B1481" s="79">
        <v>1124</v>
      </c>
    </row>
    <row r="1482" spans="1:2" x14ac:dyDescent="0.35">
      <c r="A1482" s="82" t="s">
        <v>85</v>
      </c>
      <c r="B1482" s="79">
        <v>1124</v>
      </c>
    </row>
    <row r="1483" spans="1:2" x14ac:dyDescent="0.35">
      <c r="A1483" s="82" t="s">
        <v>85</v>
      </c>
      <c r="B1483" s="79">
        <v>1124</v>
      </c>
    </row>
    <row r="1484" spans="1:2" x14ac:dyDescent="0.35">
      <c r="A1484" s="82" t="s">
        <v>85</v>
      </c>
      <c r="B1484" s="79">
        <v>1124</v>
      </c>
    </row>
    <row r="1485" spans="1:2" x14ac:dyDescent="0.35">
      <c r="A1485" s="82" t="s">
        <v>85</v>
      </c>
      <c r="B1485" s="79">
        <v>1124</v>
      </c>
    </row>
    <row r="1486" spans="1:2" x14ac:dyDescent="0.35">
      <c r="A1486" s="82" t="s">
        <v>85</v>
      </c>
      <c r="B1486" s="79">
        <v>1124</v>
      </c>
    </row>
    <row r="1487" spans="1:2" x14ac:dyDescent="0.35">
      <c r="A1487" s="82" t="s">
        <v>85</v>
      </c>
      <c r="B1487" s="79">
        <v>1124</v>
      </c>
    </row>
    <row r="1488" spans="1:2" x14ac:dyDescent="0.35">
      <c r="A1488" s="82" t="s">
        <v>85</v>
      </c>
      <c r="B1488" s="79">
        <v>1124</v>
      </c>
    </row>
    <row r="1489" spans="1:2" x14ac:dyDescent="0.35">
      <c r="A1489" s="82" t="s">
        <v>85</v>
      </c>
      <c r="B1489" s="79">
        <v>1124</v>
      </c>
    </row>
    <row r="1490" spans="1:2" x14ac:dyDescent="0.35">
      <c r="A1490" s="82" t="s">
        <v>85</v>
      </c>
      <c r="B1490" s="79">
        <v>1124</v>
      </c>
    </row>
    <row r="1491" spans="1:2" x14ac:dyDescent="0.35">
      <c r="A1491" s="82" t="s">
        <v>85</v>
      </c>
      <c r="B1491" s="79">
        <v>1124</v>
      </c>
    </row>
    <row r="1492" spans="1:2" x14ac:dyDescent="0.35">
      <c r="A1492" s="82" t="s">
        <v>85</v>
      </c>
      <c r="B1492" s="79">
        <v>1124</v>
      </c>
    </row>
    <row r="1493" spans="1:2" x14ac:dyDescent="0.35">
      <c r="A1493" s="82" t="s">
        <v>86</v>
      </c>
      <c r="B1493" s="79">
        <v>1124</v>
      </c>
    </row>
    <row r="1494" spans="1:2" x14ac:dyDescent="0.35">
      <c r="A1494" s="82" t="s">
        <v>86</v>
      </c>
      <c r="B1494" s="79">
        <v>1124</v>
      </c>
    </row>
    <row r="1495" spans="1:2" x14ac:dyDescent="0.35">
      <c r="A1495" s="82" t="s">
        <v>86</v>
      </c>
      <c r="B1495" s="79">
        <v>1124</v>
      </c>
    </row>
    <row r="1496" spans="1:2" x14ac:dyDescent="0.35">
      <c r="A1496" s="82" t="s">
        <v>86</v>
      </c>
      <c r="B1496" s="79">
        <v>1124</v>
      </c>
    </row>
    <row r="1497" spans="1:2" x14ac:dyDescent="0.35">
      <c r="A1497" s="82" t="s">
        <v>86</v>
      </c>
      <c r="B1497" s="79">
        <v>1124</v>
      </c>
    </row>
    <row r="1498" spans="1:2" x14ac:dyDescent="0.35">
      <c r="A1498" s="82" t="s">
        <v>86</v>
      </c>
      <c r="B1498" s="79">
        <v>1124</v>
      </c>
    </row>
    <row r="1499" spans="1:2" x14ac:dyDescent="0.35">
      <c r="A1499" s="82" t="s">
        <v>86</v>
      </c>
      <c r="B1499" s="79">
        <v>1124</v>
      </c>
    </row>
    <row r="1500" spans="1:2" x14ac:dyDescent="0.35">
      <c r="A1500" s="82" t="s">
        <v>86</v>
      </c>
      <c r="B1500" s="79">
        <v>1124</v>
      </c>
    </row>
    <row r="1501" spans="1:2" x14ac:dyDescent="0.35">
      <c r="A1501" s="82" t="s">
        <v>86</v>
      </c>
      <c r="B1501" s="79">
        <v>1124</v>
      </c>
    </row>
    <row r="1502" spans="1:2" x14ac:dyDescent="0.35">
      <c r="A1502" s="82" t="s">
        <v>86</v>
      </c>
      <c r="B1502" s="79">
        <v>1124</v>
      </c>
    </row>
    <row r="1503" spans="1:2" x14ac:dyDescent="0.35">
      <c r="A1503" s="82" t="s">
        <v>86</v>
      </c>
      <c r="B1503" s="79">
        <v>1124</v>
      </c>
    </row>
    <row r="1504" spans="1:2" x14ac:dyDescent="0.35">
      <c r="A1504" s="82" t="s">
        <v>86</v>
      </c>
      <c r="B1504" s="79">
        <v>1124</v>
      </c>
    </row>
    <row r="1505" spans="1:2" x14ac:dyDescent="0.35">
      <c r="A1505" s="82" t="s">
        <v>87</v>
      </c>
      <c r="B1505" s="79">
        <v>1148</v>
      </c>
    </row>
    <row r="1506" spans="1:2" x14ac:dyDescent="0.35">
      <c r="A1506" s="82" t="s">
        <v>87</v>
      </c>
      <c r="B1506" s="79">
        <v>1148</v>
      </c>
    </row>
    <row r="1507" spans="1:2" x14ac:dyDescent="0.35">
      <c r="A1507" s="82" t="s">
        <v>87</v>
      </c>
      <c r="B1507" s="79">
        <v>1148</v>
      </c>
    </row>
    <row r="1508" spans="1:2" x14ac:dyDescent="0.35">
      <c r="A1508" s="82" t="s">
        <v>87</v>
      </c>
      <c r="B1508" s="79">
        <v>1148</v>
      </c>
    </row>
    <row r="1509" spans="1:2" x14ac:dyDescent="0.35">
      <c r="A1509" s="82" t="s">
        <v>87</v>
      </c>
      <c r="B1509" s="79">
        <v>1148</v>
      </c>
    </row>
    <row r="1510" spans="1:2" x14ac:dyDescent="0.35">
      <c r="A1510" s="82" t="s">
        <v>87</v>
      </c>
      <c r="B1510" s="79">
        <v>1148</v>
      </c>
    </row>
    <row r="1511" spans="1:2" x14ac:dyDescent="0.35">
      <c r="A1511" s="82" t="s">
        <v>87</v>
      </c>
      <c r="B1511" s="79">
        <v>1148</v>
      </c>
    </row>
    <row r="1512" spans="1:2" x14ac:dyDescent="0.35">
      <c r="A1512" s="82" t="s">
        <v>87</v>
      </c>
      <c r="B1512" s="79">
        <v>1148</v>
      </c>
    </row>
    <row r="1513" spans="1:2" x14ac:dyDescent="0.35">
      <c r="A1513" s="82" t="s">
        <v>87</v>
      </c>
      <c r="B1513" s="79">
        <v>1148</v>
      </c>
    </row>
    <row r="1514" spans="1:2" x14ac:dyDescent="0.35">
      <c r="A1514" s="82" t="s">
        <v>87</v>
      </c>
      <c r="B1514" s="79">
        <v>1148</v>
      </c>
    </row>
    <row r="1515" spans="1:2" x14ac:dyDescent="0.35">
      <c r="A1515" s="82" t="s">
        <v>87</v>
      </c>
      <c r="B1515" s="79">
        <v>1148</v>
      </c>
    </row>
    <row r="1516" spans="1:2" x14ac:dyDescent="0.35">
      <c r="A1516" s="82" t="s">
        <v>87</v>
      </c>
      <c r="B1516" s="79">
        <v>1148</v>
      </c>
    </row>
    <row r="1517" spans="1:2" x14ac:dyDescent="0.35">
      <c r="A1517" s="82" t="s">
        <v>88</v>
      </c>
      <c r="B1517" s="79">
        <v>1173</v>
      </c>
    </row>
    <row r="1518" spans="1:2" x14ac:dyDescent="0.35">
      <c r="A1518" s="82" t="s">
        <v>88</v>
      </c>
      <c r="B1518" s="79">
        <v>1173</v>
      </c>
    </row>
    <row r="1519" spans="1:2" x14ac:dyDescent="0.35">
      <c r="A1519" s="82" t="s">
        <v>88</v>
      </c>
      <c r="B1519" s="79">
        <v>1173</v>
      </c>
    </row>
    <row r="1520" spans="1:2" x14ac:dyDescent="0.35">
      <c r="A1520" s="82" t="s">
        <v>88</v>
      </c>
      <c r="B1520" s="79">
        <v>1173</v>
      </c>
    </row>
    <row r="1521" spans="1:2" x14ac:dyDescent="0.35">
      <c r="A1521" s="82" t="s">
        <v>88</v>
      </c>
      <c r="B1521" s="79">
        <v>1173</v>
      </c>
    </row>
    <row r="1522" spans="1:2" x14ac:dyDescent="0.35">
      <c r="A1522" s="82" t="s">
        <v>88</v>
      </c>
      <c r="B1522" s="79">
        <v>1173</v>
      </c>
    </row>
    <row r="1523" spans="1:2" x14ac:dyDescent="0.35">
      <c r="A1523" s="82" t="s">
        <v>88</v>
      </c>
      <c r="B1523" s="79">
        <v>1173</v>
      </c>
    </row>
    <row r="1524" spans="1:2" x14ac:dyDescent="0.35">
      <c r="A1524" s="82" t="s">
        <v>88</v>
      </c>
      <c r="B1524" s="79">
        <v>1173</v>
      </c>
    </row>
    <row r="1525" spans="1:2" x14ac:dyDescent="0.35">
      <c r="A1525" s="82" t="s">
        <v>88</v>
      </c>
      <c r="B1525" s="79">
        <v>1173</v>
      </c>
    </row>
    <row r="1526" spans="1:2" x14ac:dyDescent="0.35">
      <c r="A1526" s="82" t="s">
        <v>88</v>
      </c>
      <c r="B1526" s="79">
        <v>1173</v>
      </c>
    </row>
    <row r="1527" spans="1:2" x14ac:dyDescent="0.35">
      <c r="A1527" s="82" t="s">
        <v>88</v>
      </c>
      <c r="B1527" s="79">
        <v>1173</v>
      </c>
    </row>
    <row r="1528" spans="1:2" x14ac:dyDescent="0.35">
      <c r="A1528" s="82" t="s">
        <v>88</v>
      </c>
      <c r="B1528" s="79">
        <v>1173</v>
      </c>
    </row>
    <row r="1529" spans="1:2" x14ac:dyDescent="0.35">
      <c r="A1529" s="82" t="s">
        <v>88</v>
      </c>
      <c r="B1529" s="79">
        <v>1173</v>
      </c>
    </row>
    <row r="1530" spans="1:2" x14ac:dyDescent="0.35">
      <c r="A1530" s="82" t="s">
        <v>88</v>
      </c>
      <c r="B1530" s="79">
        <v>1173</v>
      </c>
    </row>
    <row r="1531" spans="1:2" x14ac:dyDescent="0.35">
      <c r="A1531" s="82" t="s">
        <v>88</v>
      </c>
      <c r="B1531" s="79">
        <v>1173</v>
      </c>
    </row>
    <row r="1532" spans="1:2" x14ac:dyDescent="0.35">
      <c r="A1532" s="82" t="s">
        <v>88</v>
      </c>
      <c r="B1532" s="79">
        <v>1173</v>
      </c>
    </row>
    <row r="1533" spans="1:2" x14ac:dyDescent="0.35">
      <c r="A1533" s="82" t="s">
        <v>88</v>
      </c>
      <c r="B1533" s="79">
        <v>1173</v>
      </c>
    </row>
    <row r="1534" spans="1:2" x14ac:dyDescent="0.35">
      <c r="A1534" s="82" t="s">
        <v>88</v>
      </c>
      <c r="B1534" s="79">
        <v>1173</v>
      </c>
    </row>
    <row r="1535" spans="1:2" x14ac:dyDescent="0.35">
      <c r="A1535" s="82" t="s">
        <v>88</v>
      </c>
      <c r="B1535" s="79">
        <v>1173</v>
      </c>
    </row>
    <row r="1536" spans="1:2" x14ac:dyDescent="0.35">
      <c r="A1536" s="82" t="s">
        <v>88</v>
      </c>
      <c r="B1536" s="79">
        <v>1173</v>
      </c>
    </row>
    <row r="1537" spans="1:2" x14ac:dyDescent="0.35">
      <c r="A1537" s="82" t="s">
        <v>88</v>
      </c>
      <c r="B1537" s="79">
        <v>1173</v>
      </c>
    </row>
    <row r="1538" spans="1:2" x14ac:dyDescent="0.35">
      <c r="A1538" s="82" t="s">
        <v>88</v>
      </c>
      <c r="B1538" s="79">
        <v>1173</v>
      </c>
    </row>
    <row r="1539" spans="1:2" x14ac:dyDescent="0.35">
      <c r="A1539" s="82" t="s">
        <v>88</v>
      </c>
      <c r="B1539" s="79">
        <v>1173</v>
      </c>
    </row>
    <row r="1540" spans="1:2" x14ac:dyDescent="0.35">
      <c r="A1540" s="82" t="s">
        <v>88</v>
      </c>
      <c r="B1540" s="79">
        <v>1173</v>
      </c>
    </row>
    <row r="1541" spans="1:2" x14ac:dyDescent="0.35">
      <c r="A1541" s="82" t="s">
        <v>88</v>
      </c>
      <c r="B1541" s="79">
        <v>1173</v>
      </c>
    </row>
    <row r="1542" spans="1:2" x14ac:dyDescent="0.35">
      <c r="A1542" s="82" t="s">
        <v>88</v>
      </c>
      <c r="B1542" s="79">
        <v>1173</v>
      </c>
    </row>
    <row r="1543" spans="1:2" x14ac:dyDescent="0.35">
      <c r="A1543" s="82" t="s">
        <v>88</v>
      </c>
      <c r="B1543" s="79">
        <v>1173</v>
      </c>
    </row>
    <row r="1544" spans="1:2" x14ac:dyDescent="0.35">
      <c r="A1544" s="82" t="s">
        <v>88</v>
      </c>
      <c r="B1544" s="79">
        <v>1173</v>
      </c>
    </row>
    <row r="1545" spans="1:2" x14ac:dyDescent="0.35">
      <c r="A1545" s="82" t="s">
        <v>88</v>
      </c>
      <c r="B1545" s="79">
        <v>1173</v>
      </c>
    </row>
    <row r="1546" spans="1:2" x14ac:dyDescent="0.35">
      <c r="A1546" s="82" t="s">
        <v>88</v>
      </c>
      <c r="B1546" s="79">
        <v>1173</v>
      </c>
    </row>
    <row r="1547" spans="1:2" x14ac:dyDescent="0.35">
      <c r="A1547" s="82" t="s">
        <v>88</v>
      </c>
      <c r="B1547" s="79">
        <v>1173</v>
      </c>
    </row>
    <row r="1548" spans="1:2" x14ac:dyDescent="0.35">
      <c r="A1548" s="82" t="s">
        <v>88</v>
      </c>
      <c r="B1548" s="79">
        <v>1173</v>
      </c>
    </row>
    <row r="1549" spans="1:2" x14ac:dyDescent="0.35">
      <c r="A1549" s="82" t="s">
        <v>88</v>
      </c>
      <c r="B1549" s="79">
        <v>1173</v>
      </c>
    </row>
    <row r="1550" spans="1:2" x14ac:dyDescent="0.35">
      <c r="A1550" s="82" t="s">
        <v>88</v>
      </c>
      <c r="B1550" s="79">
        <v>1173</v>
      </c>
    </row>
    <row r="1551" spans="1:2" x14ac:dyDescent="0.35">
      <c r="A1551" s="82" t="s">
        <v>88</v>
      </c>
      <c r="B1551" s="79">
        <v>1173</v>
      </c>
    </row>
    <row r="1552" spans="1:2" x14ac:dyDescent="0.35">
      <c r="A1552" s="82" t="s">
        <v>88</v>
      </c>
      <c r="B1552" s="79">
        <v>1173</v>
      </c>
    </row>
    <row r="1553" spans="1:2" x14ac:dyDescent="0.35">
      <c r="A1553" s="82" t="s">
        <v>88</v>
      </c>
      <c r="B1553" s="79">
        <v>1173</v>
      </c>
    </row>
    <row r="1554" spans="1:2" x14ac:dyDescent="0.35">
      <c r="A1554" s="82" t="s">
        <v>88</v>
      </c>
      <c r="B1554" s="79">
        <v>1173</v>
      </c>
    </row>
    <row r="1555" spans="1:2" x14ac:dyDescent="0.35">
      <c r="A1555" s="82" t="s">
        <v>88</v>
      </c>
      <c r="B1555" s="79">
        <v>1173</v>
      </c>
    </row>
    <row r="1556" spans="1:2" x14ac:dyDescent="0.35">
      <c r="A1556" s="82" t="s">
        <v>88</v>
      </c>
      <c r="B1556" s="79">
        <v>1173</v>
      </c>
    </row>
    <row r="1557" spans="1:2" x14ac:dyDescent="0.35">
      <c r="A1557" s="82" t="s">
        <v>88</v>
      </c>
      <c r="B1557" s="79">
        <v>1173</v>
      </c>
    </row>
    <row r="1558" spans="1:2" x14ac:dyDescent="0.35">
      <c r="A1558" s="82" t="s">
        <v>88</v>
      </c>
      <c r="B1558" s="79">
        <v>1173</v>
      </c>
    </row>
    <row r="1559" spans="1:2" x14ac:dyDescent="0.35">
      <c r="A1559" s="82" t="s">
        <v>88</v>
      </c>
      <c r="B1559" s="79">
        <v>1173</v>
      </c>
    </row>
    <row r="1560" spans="1:2" x14ac:dyDescent="0.35">
      <c r="A1560" s="82" t="s">
        <v>88</v>
      </c>
      <c r="B1560" s="79">
        <v>1173</v>
      </c>
    </row>
    <row r="1561" spans="1:2" x14ac:dyDescent="0.35">
      <c r="A1561" s="82" t="s">
        <v>88</v>
      </c>
      <c r="B1561" s="79">
        <v>1173</v>
      </c>
    </row>
    <row r="1562" spans="1:2" x14ac:dyDescent="0.35">
      <c r="A1562" s="82" t="s">
        <v>88</v>
      </c>
      <c r="B1562" s="79">
        <v>1173</v>
      </c>
    </row>
    <row r="1563" spans="1:2" x14ac:dyDescent="0.35">
      <c r="A1563" s="82" t="s">
        <v>88</v>
      </c>
      <c r="B1563" s="79">
        <v>1173</v>
      </c>
    </row>
    <row r="1564" spans="1:2" x14ac:dyDescent="0.35">
      <c r="A1564" s="82" t="s">
        <v>88</v>
      </c>
      <c r="B1564" s="79">
        <v>1173</v>
      </c>
    </row>
    <row r="1565" spans="1:2" x14ac:dyDescent="0.35">
      <c r="A1565" s="82" t="s">
        <v>88</v>
      </c>
      <c r="B1565" s="79">
        <v>1173</v>
      </c>
    </row>
    <row r="1566" spans="1:2" x14ac:dyDescent="0.35">
      <c r="A1566" s="82" t="s">
        <v>88</v>
      </c>
      <c r="B1566" s="79">
        <v>1173</v>
      </c>
    </row>
    <row r="1567" spans="1:2" x14ac:dyDescent="0.35">
      <c r="A1567" s="82" t="s">
        <v>88</v>
      </c>
      <c r="B1567" s="79">
        <v>1173</v>
      </c>
    </row>
    <row r="1568" spans="1:2" x14ac:dyDescent="0.35">
      <c r="A1568" s="82" t="s">
        <v>88</v>
      </c>
      <c r="B1568" s="79">
        <v>1173</v>
      </c>
    </row>
    <row r="1569" spans="1:2" x14ac:dyDescent="0.35">
      <c r="A1569" s="82" t="s">
        <v>88</v>
      </c>
      <c r="B1569" s="79">
        <v>1173</v>
      </c>
    </row>
    <row r="1570" spans="1:2" x14ac:dyDescent="0.35">
      <c r="A1570" s="82" t="s">
        <v>88</v>
      </c>
      <c r="B1570" s="79">
        <v>1173</v>
      </c>
    </row>
    <row r="1571" spans="1:2" x14ac:dyDescent="0.35">
      <c r="A1571" s="82" t="s">
        <v>88</v>
      </c>
      <c r="B1571" s="79">
        <v>1173</v>
      </c>
    </row>
    <row r="1572" spans="1:2" x14ac:dyDescent="0.35">
      <c r="A1572" s="82" t="s">
        <v>88</v>
      </c>
      <c r="B1572" s="79">
        <v>1173</v>
      </c>
    </row>
    <row r="1573" spans="1:2" x14ac:dyDescent="0.35">
      <c r="A1573" s="82" t="s">
        <v>88</v>
      </c>
      <c r="B1573" s="79">
        <v>1173</v>
      </c>
    </row>
    <row r="1574" spans="1:2" x14ac:dyDescent="0.35">
      <c r="A1574" s="82" t="s">
        <v>88</v>
      </c>
      <c r="B1574" s="79">
        <v>1173</v>
      </c>
    </row>
    <row r="1575" spans="1:2" x14ac:dyDescent="0.35">
      <c r="A1575" s="82" t="s">
        <v>88</v>
      </c>
      <c r="B1575" s="79">
        <v>1173</v>
      </c>
    </row>
    <row r="1576" spans="1:2" x14ac:dyDescent="0.35">
      <c r="A1576" s="82" t="s">
        <v>88</v>
      </c>
      <c r="B1576" s="79">
        <v>1173</v>
      </c>
    </row>
    <row r="1577" spans="1:2" x14ac:dyDescent="0.35">
      <c r="A1577" s="82" t="s">
        <v>88</v>
      </c>
      <c r="B1577" s="79">
        <v>1173</v>
      </c>
    </row>
    <row r="1578" spans="1:2" x14ac:dyDescent="0.35">
      <c r="A1578" s="82" t="s">
        <v>88</v>
      </c>
      <c r="B1578" s="79">
        <v>1173</v>
      </c>
    </row>
    <row r="1579" spans="1:2" x14ac:dyDescent="0.35">
      <c r="A1579" s="82" t="s">
        <v>88</v>
      </c>
      <c r="B1579" s="79">
        <v>1173</v>
      </c>
    </row>
    <row r="1580" spans="1:2" x14ac:dyDescent="0.35">
      <c r="A1580" s="82" t="s">
        <v>88</v>
      </c>
      <c r="B1580" s="79">
        <v>1173</v>
      </c>
    </row>
    <row r="1581" spans="1:2" x14ac:dyDescent="0.35">
      <c r="A1581" s="82" t="s">
        <v>88</v>
      </c>
      <c r="B1581" s="79">
        <v>1173</v>
      </c>
    </row>
    <row r="1582" spans="1:2" x14ac:dyDescent="0.35">
      <c r="A1582" s="82" t="s">
        <v>88</v>
      </c>
      <c r="B1582" s="79">
        <v>1173</v>
      </c>
    </row>
    <row r="1583" spans="1:2" x14ac:dyDescent="0.35">
      <c r="A1583" s="82" t="s">
        <v>88</v>
      </c>
      <c r="B1583" s="79">
        <v>1173</v>
      </c>
    </row>
    <row r="1584" spans="1:2" x14ac:dyDescent="0.35">
      <c r="A1584" s="82" t="s">
        <v>88</v>
      </c>
      <c r="B1584" s="79">
        <v>1173</v>
      </c>
    </row>
    <row r="1585" spans="1:2" x14ac:dyDescent="0.35">
      <c r="A1585" s="82" t="s">
        <v>88</v>
      </c>
      <c r="B1585" s="79">
        <v>1173</v>
      </c>
    </row>
    <row r="1586" spans="1:2" x14ac:dyDescent="0.35">
      <c r="A1586" s="82" t="s">
        <v>88</v>
      </c>
      <c r="B1586" s="79">
        <v>1173</v>
      </c>
    </row>
    <row r="1587" spans="1:2" x14ac:dyDescent="0.35">
      <c r="A1587" s="82" t="s">
        <v>88</v>
      </c>
      <c r="B1587" s="79">
        <v>1173</v>
      </c>
    </row>
    <row r="1588" spans="1:2" x14ac:dyDescent="0.35">
      <c r="A1588" s="82" t="s">
        <v>88</v>
      </c>
      <c r="B1588" s="79">
        <v>1173</v>
      </c>
    </row>
    <row r="1589" spans="1:2" x14ac:dyDescent="0.35">
      <c r="A1589" s="82" t="s">
        <v>88</v>
      </c>
      <c r="B1589" s="79">
        <v>1173</v>
      </c>
    </row>
    <row r="1590" spans="1:2" x14ac:dyDescent="0.35">
      <c r="A1590" s="82" t="s">
        <v>88</v>
      </c>
      <c r="B1590" s="79">
        <v>1173</v>
      </c>
    </row>
    <row r="1591" spans="1:2" x14ac:dyDescent="0.35">
      <c r="A1591" s="82" t="s">
        <v>88</v>
      </c>
      <c r="B1591" s="79">
        <v>1173</v>
      </c>
    </row>
    <row r="1592" spans="1:2" x14ac:dyDescent="0.35">
      <c r="A1592" s="82" t="s">
        <v>88</v>
      </c>
      <c r="B1592" s="79">
        <v>1173</v>
      </c>
    </row>
    <row r="1593" spans="1:2" x14ac:dyDescent="0.35">
      <c r="A1593" s="82" t="s">
        <v>88</v>
      </c>
      <c r="B1593" s="79">
        <v>1173</v>
      </c>
    </row>
    <row r="1594" spans="1:2" x14ac:dyDescent="0.35">
      <c r="A1594" s="82" t="s">
        <v>88</v>
      </c>
      <c r="B1594" s="79">
        <v>1173</v>
      </c>
    </row>
    <row r="1595" spans="1:2" x14ac:dyDescent="0.35">
      <c r="A1595" s="82" t="s">
        <v>88</v>
      </c>
      <c r="B1595" s="79">
        <v>1173</v>
      </c>
    </row>
    <row r="1596" spans="1:2" x14ac:dyDescent="0.35">
      <c r="A1596" s="82" t="s">
        <v>88</v>
      </c>
      <c r="B1596" s="79">
        <v>1173</v>
      </c>
    </row>
    <row r="1597" spans="1:2" x14ac:dyDescent="0.35">
      <c r="A1597" s="82" t="s">
        <v>88</v>
      </c>
      <c r="B1597" s="79">
        <v>1173</v>
      </c>
    </row>
    <row r="1598" spans="1:2" x14ac:dyDescent="0.35">
      <c r="A1598" s="82" t="s">
        <v>88</v>
      </c>
      <c r="B1598" s="79">
        <v>1173</v>
      </c>
    </row>
    <row r="1599" spans="1:2" x14ac:dyDescent="0.35">
      <c r="A1599" s="82" t="s">
        <v>88</v>
      </c>
      <c r="B1599" s="79">
        <v>1173</v>
      </c>
    </row>
    <row r="1600" spans="1:2" x14ac:dyDescent="0.35">
      <c r="A1600" s="82" t="s">
        <v>88</v>
      </c>
      <c r="B1600" s="79">
        <v>1173</v>
      </c>
    </row>
    <row r="1601" spans="1:2" x14ac:dyDescent="0.35">
      <c r="A1601" s="82" t="s">
        <v>88</v>
      </c>
      <c r="B1601" s="79">
        <v>1173</v>
      </c>
    </row>
    <row r="1602" spans="1:2" x14ac:dyDescent="0.35">
      <c r="A1602" s="82" t="s">
        <v>88</v>
      </c>
      <c r="B1602" s="79">
        <v>1173</v>
      </c>
    </row>
    <row r="1603" spans="1:2" x14ac:dyDescent="0.35">
      <c r="A1603" s="82" t="s">
        <v>88</v>
      </c>
      <c r="B1603" s="79">
        <v>1173</v>
      </c>
    </row>
    <row r="1604" spans="1:2" x14ac:dyDescent="0.35">
      <c r="A1604" s="82" t="s">
        <v>88</v>
      </c>
      <c r="B1604" s="79">
        <v>1173</v>
      </c>
    </row>
    <row r="1605" spans="1:2" x14ac:dyDescent="0.35">
      <c r="A1605" s="82" t="s">
        <v>88</v>
      </c>
      <c r="B1605" s="79">
        <v>1173</v>
      </c>
    </row>
    <row r="1606" spans="1:2" x14ac:dyDescent="0.35">
      <c r="A1606" s="82" t="s">
        <v>88</v>
      </c>
      <c r="B1606" s="79">
        <v>1173</v>
      </c>
    </row>
    <row r="1607" spans="1:2" x14ac:dyDescent="0.35">
      <c r="A1607" s="82" t="s">
        <v>88</v>
      </c>
      <c r="B1607" s="79">
        <v>1173</v>
      </c>
    </row>
    <row r="1608" spans="1:2" x14ac:dyDescent="0.35">
      <c r="A1608" s="82" t="s">
        <v>88</v>
      </c>
      <c r="B1608" s="79">
        <v>1173</v>
      </c>
    </row>
    <row r="1609" spans="1:2" x14ac:dyDescent="0.35">
      <c r="A1609" s="82" t="s">
        <v>88</v>
      </c>
      <c r="B1609" s="79">
        <v>1173</v>
      </c>
    </row>
    <row r="1610" spans="1:2" x14ac:dyDescent="0.35">
      <c r="A1610" s="82" t="s">
        <v>88</v>
      </c>
      <c r="B1610" s="79">
        <v>1173</v>
      </c>
    </row>
    <row r="1611" spans="1:2" x14ac:dyDescent="0.35">
      <c r="A1611" s="82" t="s">
        <v>88</v>
      </c>
      <c r="B1611" s="79">
        <v>1173</v>
      </c>
    </row>
    <row r="1612" spans="1:2" x14ac:dyDescent="0.35">
      <c r="A1612" s="82" t="s">
        <v>88</v>
      </c>
      <c r="B1612" s="79">
        <v>1173</v>
      </c>
    </row>
    <row r="1613" spans="1:2" x14ac:dyDescent="0.35">
      <c r="A1613" s="82" t="s">
        <v>88</v>
      </c>
      <c r="B1613" s="79">
        <v>1173</v>
      </c>
    </row>
    <row r="1614" spans="1:2" x14ac:dyDescent="0.35">
      <c r="A1614" s="82" t="s">
        <v>88</v>
      </c>
      <c r="B1614" s="79">
        <v>1173</v>
      </c>
    </row>
    <row r="1615" spans="1:2" x14ac:dyDescent="0.35">
      <c r="A1615" s="82" t="s">
        <v>88</v>
      </c>
      <c r="B1615" s="79">
        <v>1173</v>
      </c>
    </row>
    <row r="1616" spans="1:2" x14ac:dyDescent="0.35">
      <c r="A1616" s="82" t="s">
        <v>88</v>
      </c>
      <c r="B1616" s="79">
        <v>1173</v>
      </c>
    </row>
    <row r="1617" spans="1:2" x14ac:dyDescent="0.35">
      <c r="A1617" s="82" t="s">
        <v>88</v>
      </c>
      <c r="B1617" s="79">
        <v>1173</v>
      </c>
    </row>
    <row r="1618" spans="1:2" x14ac:dyDescent="0.35">
      <c r="A1618" s="82" t="s">
        <v>88</v>
      </c>
      <c r="B1618" s="79">
        <v>1173</v>
      </c>
    </row>
    <row r="1619" spans="1:2" x14ac:dyDescent="0.35">
      <c r="A1619" s="82" t="s">
        <v>88</v>
      </c>
      <c r="B1619" s="79">
        <v>1173</v>
      </c>
    </row>
    <row r="1620" spans="1:2" x14ac:dyDescent="0.35">
      <c r="A1620" s="82" t="s">
        <v>88</v>
      </c>
      <c r="B1620" s="79">
        <v>1173</v>
      </c>
    </row>
    <row r="1621" spans="1:2" x14ac:dyDescent="0.35">
      <c r="A1621" s="82" t="s">
        <v>88</v>
      </c>
      <c r="B1621" s="79">
        <v>1173</v>
      </c>
    </row>
    <row r="1622" spans="1:2" x14ac:dyDescent="0.35">
      <c r="A1622" s="82" t="s">
        <v>88</v>
      </c>
      <c r="B1622" s="79">
        <v>1173</v>
      </c>
    </row>
    <row r="1623" spans="1:2" x14ac:dyDescent="0.35">
      <c r="A1623" s="82" t="s">
        <v>88</v>
      </c>
      <c r="B1623" s="79">
        <v>1173</v>
      </c>
    </row>
    <row r="1624" spans="1:2" x14ac:dyDescent="0.35">
      <c r="A1624" s="82" t="s">
        <v>88</v>
      </c>
      <c r="B1624" s="79">
        <v>1173</v>
      </c>
    </row>
    <row r="1625" spans="1:2" x14ac:dyDescent="0.35">
      <c r="A1625" s="82" t="s">
        <v>88</v>
      </c>
      <c r="B1625" s="79">
        <v>1173</v>
      </c>
    </row>
    <row r="1626" spans="1:2" x14ac:dyDescent="0.35">
      <c r="A1626" s="82" t="s">
        <v>88</v>
      </c>
      <c r="B1626" s="79">
        <v>1173</v>
      </c>
    </row>
    <row r="1627" spans="1:2" x14ac:dyDescent="0.35">
      <c r="A1627" s="82" t="s">
        <v>88</v>
      </c>
      <c r="B1627" s="79">
        <v>1173</v>
      </c>
    </row>
    <row r="1628" spans="1:2" x14ac:dyDescent="0.35">
      <c r="A1628" s="82" t="s">
        <v>88</v>
      </c>
      <c r="B1628" s="79">
        <v>1173</v>
      </c>
    </row>
    <row r="1629" spans="1:2" x14ac:dyDescent="0.35">
      <c r="A1629" s="82" t="s">
        <v>88</v>
      </c>
      <c r="B1629" s="79">
        <v>1173</v>
      </c>
    </row>
    <row r="1630" spans="1:2" x14ac:dyDescent="0.35">
      <c r="A1630" s="82" t="s">
        <v>88</v>
      </c>
      <c r="B1630" s="79">
        <v>1173</v>
      </c>
    </row>
    <row r="1631" spans="1:2" x14ac:dyDescent="0.35">
      <c r="A1631" s="82" t="s">
        <v>88</v>
      </c>
      <c r="B1631" s="79">
        <v>1173</v>
      </c>
    </row>
    <row r="1632" spans="1:2" x14ac:dyDescent="0.35">
      <c r="A1632" s="82" t="s">
        <v>88</v>
      </c>
      <c r="B1632" s="79">
        <v>1173</v>
      </c>
    </row>
    <row r="1633" spans="1:2" x14ac:dyDescent="0.35">
      <c r="A1633" s="82" t="s">
        <v>88</v>
      </c>
      <c r="B1633" s="79">
        <v>1173</v>
      </c>
    </row>
    <row r="1634" spans="1:2" x14ac:dyDescent="0.35">
      <c r="A1634" s="82" t="s">
        <v>88</v>
      </c>
      <c r="B1634" s="79">
        <v>1173</v>
      </c>
    </row>
    <row r="1635" spans="1:2" x14ac:dyDescent="0.35">
      <c r="A1635" s="82" t="s">
        <v>88</v>
      </c>
      <c r="B1635" s="79">
        <v>1173</v>
      </c>
    </row>
    <row r="1636" spans="1:2" x14ac:dyDescent="0.35">
      <c r="A1636" s="82" t="s">
        <v>88</v>
      </c>
      <c r="B1636" s="79">
        <v>1173</v>
      </c>
    </row>
    <row r="1637" spans="1:2" x14ac:dyDescent="0.35">
      <c r="A1637" s="82" t="s">
        <v>88</v>
      </c>
      <c r="B1637" s="79">
        <v>1173</v>
      </c>
    </row>
    <row r="1638" spans="1:2" x14ac:dyDescent="0.35">
      <c r="A1638" s="82" t="s">
        <v>88</v>
      </c>
      <c r="B1638" s="79">
        <v>1173</v>
      </c>
    </row>
    <row r="1639" spans="1:2" x14ac:dyDescent="0.35">
      <c r="A1639" s="82" t="s">
        <v>88</v>
      </c>
      <c r="B1639" s="79">
        <v>1173</v>
      </c>
    </row>
    <row r="1640" spans="1:2" x14ac:dyDescent="0.35">
      <c r="A1640" s="82" t="s">
        <v>88</v>
      </c>
      <c r="B1640" s="79">
        <v>1173</v>
      </c>
    </row>
    <row r="1641" spans="1:2" x14ac:dyDescent="0.35">
      <c r="A1641" s="82" t="s">
        <v>88</v>
      </c>
      <c r="B1641" s="79">
        <v>1173</v>
      </c>
    </row>
    <row r="1642" spans="1:2" x14ac:dyDescent="0.35">
      <c r="A1642" s="82" t="s">
        <v>88</v>
      </c>
      <c r="B1642" s="79">
        <v>1173</v>
      </c>
    </row>
    <row r="1643" spans="1:2" x14ac:dyDescent="0.35">
      <c r="A1643" s="82" t="s">
        <v>88</v>
      </c>
      <c r="B1643" s="79">
        <v>1173</v>
      </c>
    </row>
    <row r="1644" spans="1:2" x14ac:dyDescent="0.35">
      <c r="A1644" s="82" t="s">
        <v>88</v>
      </c>
      <c r="B1644" s="79">
        <v>1173</v>
      </c>
    </row>
    <row r="1645" spans="1:2" x14ac:dyDescent="0.35">
      <c r="A1645" s="82" t="s">
        <v>88</v>
      </c>
      <c r="B1645" s="79">
        <v>1173</v>
      </c>
    </row>
    <row r="1646" spans="1:2" x14ac:dyDescent="0.35">
      <c r="A1646" s="82" t="s">
        <v>88</v>
      </c>
      <c r="B1646" s="79">
        <v>1173</v>
      </c>
    </row>
    <row r="1647" spans="1:2" x14ac:dyDescent="0.35">
      <c r="A1647" s="82" t="s">
        <v>88</v>
      </c>
      <c r="B1647" s="79">
        <v>1173</v>
      </c>
    </row>
    <row r="1648" spans="1:2" x14ac:dyDescent="0.35">
      <c r="A1648" s="82" t="s">
        <v>88</v>
      </c>
      <c r="B1648" s="79">
        <v>1173</v>
      </c>
    </row>
    <row r="1649" spans="1:2" x14ac:dyDescent="0.35">
      <c r="A1649" s="82" t="s">
        <v>88</v>
      </c>
      <c r="B1649" s="79">
        <v>1173</v>
      </c>
    </row>
    <row r="1650" spans="1:2" x14ac:dyDescent="0.35">
      <c r="A1650" s="82" t="s">
        <v>88</v>
      </c>
      <c r="B1650" s="79">
        <v>1173</v>
      </c>
    </row>
    <row r="1651" spans="1:2" x14ac:dyDescent="0.35">
      <c r="A1651" s="82" t="s">
        <v>88</v>
      </c>
      <c r="B1651" s="79">
        <v>1173</v>
      </c>
    </row>
    <row r="1652" spans="1:2" x14ac:dyDescent="0.35">
      <c r="A1652" s="82" t="s">
        <v>88</v>
      </c>
      <c r="B1652" s="79">
        <v>1173</v>
      </c>
    </row>
    <row r="1653" spans="1:2" x14ac:dyDescent="0.35">
      <c r="A1653" s="82" t="s">
        <v>88</v>
      </c>
      <c r="B1653" s="79">
        <v>1173</v>
      </c>
    </row>
    <row r="1654" spans="1:2" x14ac:dyDescent="0.35">
      <c r="A1654" s="82" t="s">
        <v>88</v>
      </c>
      <c r="B1654" s="79">
        <v>1173</v>
      </c>
    </row>
    <row r="1655" spans="1:2" x14ac:dyDescent="0.35">
      <c r="A1655" s="82" t="s">
        <v>88</v>
      </c>
      <c r="B1655" s="79">
        <v>1173</v>
      </c>
    </row>
    <row r="1656" spans="1:2" x14ac:dyDescent="0.35">
      <c r="A1656" s="82" t="s">
        <v>88</v>
      </c>
      <c r="B1656" s="79">
        <v>1173</v>
      </c>
    </row>
    <row r="1657" spans="1:2" x14ac:dyDescent="0.35">
      <c r="A1657" s="82" t="s">
        <v>88</v>
      </c>
      <c r="B1657" s="79">
        <v>1173</v>
      </c>
    </row>
    <row r="1658" spans="1:2" x14ac:dyDescent="0.35">
      <c r="A1658" s="82" t="s">
        <v>88</v>
      </c>
      <c r="B1658" s="79">
        <v>1173</v>
      </c>
    </row>
    <row r="1659" spans="1:2" x14ac:dyDescent="0.35">
      <c r="A1659" s="82" t="s">
        <v>88</v>
      </c>
      <c r="B1659" s="79">
        <v>1173</v>
      </c>
    </row>
    <row r="1660" spans="1:2" x14ac:dyDescent="0.35">
      <c r="A1660" s="82" t="s">
        <v>88</v>
      </c>
      <c r="B1660" s="79">
        <v>1173</v>
      </c>
    </row>
    <row r="1661" spans="1:2" x14ac:dyDescent="0.35">
      <c r="A1661" s="82" t="s">
        <v>88</v>
      </c>
      <c r="B1661" s="79">
        <v>1173</v>
      </c>
    </row>
    <row r="1662" spans="1:2" x14ac:dyDescent="0.35">
      <c r="A1662" s="82" t="s">
        <v>88</v>
      </c>
      <c r="B1662" s="79">
        <v>1173</v>
      </c>
    </row>
    <row r="1663" spans="1:2" x14ac:dyDescent="0.35">
      <c r="A1663" s="82" t="s">
        <v>88</v>
      </c>
      <c r="B1663" s="79">
        <v>1173</v>
      </c>
    </row>
    <row r="1664" spans="1:2" x14ac:dyDescent="0.35">
      <c r="A1664" s="82" t="s">
        <v>88</v>
      </c>
      <c r="B1664" s="79">
        <v>1173</v>
      </c>
    </row>
    <row r="1665" spans="1:2" x14ac:dyDescent="0.35">
      <c r="A1665" s="82" t="s">
        <v>88</v>
      </c>
      <c r="B1665" s="79">
        <v>1173</v>
      </c>
    </row>
    <row r="1666" spans="1:2" x14ac:dyDescent="0.35">
      <c r="A1666" s="82" t="s">
        <v>88</v>
      </c>
      <c r="B1666" s="79">
        <v>1173</v>
      </c>
    </row>
    <row r="1667" spans="1:2" x14ac:dyDescent="0.35">
      <c r="A1667" s="82" t="s">
        <v>88</v>
      </c>
      <c r="B1667" s="79">
        <v>1173</v>
      </c>
    </row>
    <row r="1668" spans="1:2" x14ac:dyDescent="0.35">
      <c r="A1668" s="82" t="s">
        <v>88</v>
      </c>
      <c r="B1668" s="79">
        <v>1173</v>
      </c>
    </row>
    <row r="1669" spans="1:2" x14ac:dyDescent="0.35">
      <c r="A1669" s="82" t="s">
        <v>88</v>
      </c>
      <c r="B1669" s="79">
        <v>1173</v>
      </c>
    </row>
    <row r="1670" spans="1:2" x14ac:dyDescent="0.35">
      <c r="A1670" s="82" t="s">
        <v>88</v>
      </c>
      <c r="B1670" s="79">
        <v>1173</v>
      </c>
    </row>
    <row r="1671" spans="1:2" x14ac:dyDescent="0.35">
      <c r="A1671" s="82" t="s">
        <v>88</v>
      </c>
      <c r="B1671" s="79">
        <v>1173</v>
      </c>
    </row>
    <row r="1672" spans="1:2" x14ac:dyDescent="0.35">
      <c r="A1672" s="82" t="s">
        <v>88</v>
      </c>
      <c r="B1672" s="79">
        <v>1173</v>
      </c>
    </row>
    <row r="1673" spans="1:2" x14ac:dyDescent="0.35">
      <c r="A1673" s="82" t="s">
        <v>88</v>
      </c>
      <c r="B1673" s="79">
        <v>1173</v>
      </c>
    </row>
    <row r="1674" spans="1:2" x14ac:dyDescent="0.35">
      <c r="A1674" s="82" t="s">
        <v>88</v>
      </c>
      <c r="B1674" s="79">
        <v>1173</v>
      </c>
    </row>
    <row r="1675" spans="1:2" x14ac:dyDescent="0.35">
      <c r="A1675" s="82" t="s">
        <v>88</v>
      </c>
      <c r="B1675" s="79">
        <v>1173</v>
      </c>
    </row>
    <row r="1676" spans="1:2" x14ac:dyDescent="0.35">
      <c r="A1676" s="82" t="s">
        <v>88</v>
      </c>
      <c r="B1676" s="79">
        <v>1173</v>
      </c>
    </row>
    <row r="1677" spans="1:2" x14ac:dyDescent="0.35">
      <c r="A1677" s="82" t="s">
        <v>88</v>
      </c>
      <c r="B1677" s="79">
        <v>1173</v>
      </c>
    </row>
    <row r="1678" spans="1:2" x14ac:dyDescent="0.35">
      <c r="A1678" s="82" t="s">
        <v>88</v>
      </c>
      <c r="B1678" s="79">
        <v>1173</v>
      </c>
    </row>
    <row r="1679" spans="1:2" x14ac:dyDescent="0.35">
      <c r="A1679" s="82" t="s">
        <v>88</v>
      </c>
      <c r="B1679" s="79">
        <v>1173</v>
      </c>
    </row>
    <row r="1680" spans="1:2" x14ac:dyDescent="0.35">
      <c r="A1680" s="82" t="s">
        <v>88</v>
      </c>
      <c r="B1680" s="79">
        <v>1173</v>
      </c>
    </row>
    <row r="1681" spans="1:2" x14ac:dyDescent="0.35">
      <c r="A1681" s="82" t="s">
        <v>88</v>
      </c>
      <c r="B1681" s="79">
        <v>1173</v>
      </c>
    </row>
    <row r="1682" spans="1:2" x14ac:dyDescent="0.35">
      <c r="A1682" s="82" t="s">
        <v>88</v>
      </c>
      <c r="B1682" s="79">
        <v>1173</v>
      </c>
    </row>
    <row r="1683" spans="1:2" x14ac:dyDescent="0.35">
      <c r="A1683" s="82" t="s">
        <v>88</v>
      </c>
      <c r="B1683" s="79">
        <v>1173</v>
      </c>
    </row>
    <row r="1684" spans="1:2" x14ac:dyDescent="0.35">
      <c r="A1684" s="82" t="s">
        <v>88</v>
      </c>
      <c r="B1684" s="79">
        <v>1173</v>
      </c>
    </row>
    <row r="1685" spans="1:2" x14ac:dyDescent="0.35">
      <c r="A1685" s="82" t="s">
        <v>88</v>
      </c>
      <c r="B1685" s="79">
        <v>1173</v>
      </c>
    </row>
    <row r="1686" spans="1:2" x14ac:dyDescent="0.35">
      <c r="A1686" s="82" t="s">
        <v>88</v>
      </c>
      <c r="B1686" s="79">
        <v>1173</v>
      </c>
    </row>
    <row r="1687" spans="1:2" x14ac:dyDescent="0.35">
      <c r="A1687" s="82" t="s">
        <v>88</v>
      </c>
      <c r="B1687" s="79">
        <v>1173</v>
      </c>
    </row>
    <row r="1688" spans="1:2" x14ac:dyDescent="0.35">
      <c r="A1688" s="82" t="s">
        <v>88</v>
      </c>
      <c r="B1688" s="79">
        <v>1173</v>
      </c>
    </row>
    <row r="1689" spans="1:2" x14ac:dyDescent="0.35">
      <c r="A1689" s="82" t="s">
        <v>88</v>
      </c>
      <c r="B1689" s="79">
        <v>1173</v>
      </c>
    </row>
    <row r="1690" spans="1:2" x14ac:dyDescent="0.35">
      <c r="A1690" s="82" t="s">
        <v>88</v>
      </c>
      <c r="B1690" s="79">
        <v>1173</v>
      </c>
    </row>
    <row r="1691" spans="1:2" x14ac:dyDescent="0.35">
      <c r="A1691" s="82" t="s">
        <v>88</v>
      </c>
      <c r="B1691" s="79">
        <v>1173</v>
      </c>
    </row>
    <row r="1692" spans="1:2" x14ac:dyDescent="0.35">
      <c r="A1692" s="82" t="s">
        <v>88</v>
      </c>
      <c r="B1692" s="79">
        <v>1173</v>
      </c>
    </row>
    <row r="1693" spans="1:2" x14ac:dyDescent="0.35">
      <c r="A1693" s="82" t="s">
        <v>88</v>
      </c>
      <c r="B1693" s="79">
        <v>1173</v>
      </c>
    </row>
    <row r="1694" spans="1:2" x14ac:dyDescent="0.35">
      <c r="A1694" s="82" t="s">
        <v>88</v>
      </c>
      <c r="B1694" s="79">
        <v>1173</v>
      </c>
    </row>
    <row r="1695" spans="1:2" x14ac:dyDescent="0.35">
      <c r="A1695" s="82" t="s">
        <v>88</v>
      </c>
      <c r="B1695" s="79">
        <v>1173</v>
      </c>
    </row>
    <row r="1696" spans="1:2" x14ac:dyDescent="0.35">
      <c r="A1696" s="82" t="s">
        <v>88</v>
      </c>
      <c r="B1696" s="79">
        <v>1173</v>
      </c>
    </row>
    <row r="1697" spans="1:2" x14ac:dyDescent="0.35">
      <c r="A1697" s="82" t="s">
        <v>88</v>
      </c>
      <c r="B1697" s="79">
        <v>1173</v>
      </c>
    </row>
    <row r="1698" spans="1:2" x14ac:dyDescent="0.35">
      <c r="A1698" s="82" t="s">
        <v>88</v>
      </c>
      <c r="B1698" s="79">
        <v>1173</v>
      </c>
    </row>
    <row r="1699" spans="1:2" x14ac:dyDescent="0.35">
      <c r="A1699" s="82" t="s">
        <v>88</v>
      </c>
      <c r="B1699" s="79">
        <v>1173</v>
      </c>
    </row>
    <row r="1700" spans="1:2" x14ac:dyDescent="0.35">
      <c r="A1700" s="82" t="s">
        <v>88</v>
      </c>
      <c r="B1700" s="79">
        <v>1173</v>
      </c>
    </row>
    <row r="1701" spans="1:2" x14ac:dyDescent="0.35">
      <c r="A1701" s="82" t="s">
        <v>88</v>
      </c>
      <c r="B1701" s="79">
        <v>1173</v>
      </c>
    </row>
    <row r="1702" spans="1:2" x14ac:dyDescent="0.35">
      <c r="A1702" s="82" t="s">
        <v>88</v>
      </c>
      <c r="B1702" s="79">
        <v>1173</v>
      </c>
    </row>
    <row r="1703" spans="1:2" x14ac:dyDescent="0.35">
      <c r="A1703" s="82" t="s">
        <v>88</v>
      </c>
      <c r="B1703" s="79">
        <v>1173</v>
      </c>
    </row>
    <row r="1704" spans="1:2" x14ac:dyDescent="0.35">
      <c r="A1704" s="82" t="s">
        <v>88</v>
      </c>
      <c r="B1704" s="79">
        <v>1173</v>
      </c>
    </row>
    <row r="1705" spans="1:2" x14ac:dyDescent="0.35">
      <c r="A1705" s="82" t="s">
        <v>88</v>
      </c>
      <c r="B1705" s="79">
        <v>1173</v>
      </c>
    </row>
    <row r="1706" spans="1:2" x14ac:dyDescent="0.35">
      <c r="A1706" s="82" t="s">
        <v>88</v>
      </c>
      <c r="B1706" s="79">
        <v>1173</v>
      </c>
    </row>
    <row r="1707" spans="1:2" x14ac:dyDescent="0.35">
      <c r="A1707" s="82" t="s">
        <v>88</v>
      </c>
      <c r="B1707" s="79">
        <v>1173</v>
      </c>
    </row>
    <row r="1708" spans="1:2" x14ac:dyDescent="0.35">
      <c r="A1708" s="82" t="s">
        <v>88</v>
      </c>
      <c r="B1708" s="79">
        <v>1173</v>
      </c>
    </row>
    <row r="1709" spans="1:2" x14ac:dyDescent="0.35">
      <c r="A1709" s="82" t="s">
        <v>88</v>
      </c>
      <c r="B1709" s="79">
        <v>1173</v>
      </c>
    </row>
    <row r="1710" spans="1:2" x14ac:dyDescent="0.35">
      <c r="A1710" s="82" t="s">
        <v>88</v>
      </c>
      <c r="B1710" s="79">
        <v>1173</v>
      </c>
    </row>
    <row r="1711" spans="1:2" x14ac:dyDescent="0.35">
      <c r="A1711" s="82" t="s">
        <v>88</v>
      </c>
      <c r="B1711" s="79">
        <v>1173</v>
      </c>
    </row>
    <row r="1712" spans="1:2" x14ac:dyDescent="0.35">
      <c r="A1712" s="82" t="s">
        <v>88</v>
      </c>
      <c r="B1712" s="79">
        <v>1173</v>
      </c>
    </row>
    <row r="1713" spans="1:2" x14ac:dyDescent="0.35">
      <c r="A1713" s="82" t="s">
        <v>88</v>
      </c>
      <c r="B1713" s="79">
        <v>1173</v>
      </c>
    </row>
    <row r="1714" spans="1:2" x14ac:dyDescent="0.35">
      <c r="A1714" s="82" t="s">
        <v>88</v>
      </c>
      <c r="B1714" s="79">
        <v>1173</v>
      </c>
    </row>
    <row r="1715" spans="1:2" x14ac:dyDescent="0.35">
      <c r="A1715" s="82" t="s">
        <v>88</v>
      </c>
      <c r="B1715" s="79">
        <v>1173</v>
      </c>
    </row>
    <row r="1716" spans="1:2" x14ac:dyDescent="0.35">
      <c r="A1716" s="82" t="s">
        <v>88</v>
      </c>
      <c r="B1716" s="79">
        <v>1173</v>
      </c>
    </row>
    <row r="1717" spans="1:2" x14ac:dyDescent="0.35">
      <c r="A1717" s="82" t="s">
        <v>88</v>
      </c>
      <c r="B1717" s="79">
        <v>1173</v>
      </c>
    </row>
    <row r="1718" spans="1:2" x14ac:dyDescent="0.35">
      <c r="A1718" s="82" t="s">
        <v>88</v>
      </c>
      <c r="B1718" s="79">
        <v>1173</v>
      </c>
    </row>
    <row r="1719" spans="1:2" x14ac:dyDescent="0.35">
      <c r="A1719" s="82" t="s">
        <v>88</v>
      </c>
      <c r="B1719" s="79">
        <v>1173</v>
      </c>
    </row>
    <row r="1720" spans="1:2" x14ac:dyDescent="0.35">
      <c r="A1720" s="82" t="s">
        <v>88</v>
      </c>
      <c r="B1720" s="79">
        <v>1173</v>
      </c>
    </row>
    <row r="1721" spans="1:2" x14ac:dyDescent="0.35">
      <c r="A1721" s="82" t="s">
        <v>88</v>
      </c>
      <c r="B1721" s="79">
        <v>1173</v>
      </c>
    </row>
    <row r="1722" spans="1:2" x14ac:dyDescent="0.35">
      <c r="A1722" s="82" t="s">
        <v>88</v>
      </c>
      <c r="B1722" s="79">
        <v>1173</v>
      </c>
    </row>
    <row r="1723" spans="1:2" x14ac:dyDescent="0.35">
      <c r="A1723" s="82" t="s">
        <v>88</v>
      </c>
      <c r="B1723" s="79">
        <v>1173</v>
      </c>
    </row>
    <row r="1724" spans="1:2" x14ac:dyDescent="0.35">
      <c r="A1724" s="82" t="s">
        <v>88</v>
      </c>
      <c r="B1724" s="79">
        <v>1173</v>
      </c>
    </row>
    <row r="1725" spans="1:2" x14ac:dyDescent="0.35">
      <c r="A1725" s="82" t="s">
        <v>88</v>
      </c>
      <c r="B1725" s="79">
        <v>1173</v>
      </c>
    </row>
    <row r="1726" spans="1:2" x14ac:dyDescent="0.35">
      <c r="A1726" s="82" t="s">
        <v>88</v>
      </c>
      <c r="B1726" s="79">
        <v>1173</v>
      </c>
    </row>
    <row r="1727" spans="1:2" x14ac:dyDescent="0.35">
      <c r="A1727" s="82" t="s">
        <v>88</v>
      </c>
      <c r="B1727" s="79">
        <v>1173</v>
      </c>
    </row>
    <row r="1728" spans="1:2" x14ac:dyDescent="0.35">
      <c r="A1728" s="82" t="s">
        <v>88</v>
      </c>
      <c r="B1728" s="79">
        <v>1173</v>
      </c>
    </row>
    <row r="1729" spans="1:2" x14ac:dyDescent="0.35">
      <c r="A1729" s="82" t="s">
        <v>88</v>
      </c>
      <c r="B1729" s="79">
        <v>1173</v>
      </c>
    </row>
    <row r="1730" spans="1:2" x14ac:dyDescent="0.35">
      <c r="A1730" s="82" t="s">
        <v>88</v>
      </c>
      <c r="B1730" s="79">
        <v>1173</v>
      </c>
    </row>
    <row r="1731" spans="1:2" x14ac:dyDescent="0.35">
      <c r="A1731" s="82" t="s">
        <v>88</v>
      </c>
      <c r="B1731" s="79">
        <v>1173</v>
      </c>
    </row>
    <row r="1732" spans="1:2" x14ac:dyDescent="0.35">
      <c r="A1732" s="82" t="s">
        <v>88</v>
      </c>
      <c r="B1732" s="79">
        <v>1173</v>
      </c>
    </row>
    <row r="1733" spans="1:2" x14ac:dyDescent="0.35">
      <c r="A1733" s="82" t="s">
        <v>88</v>
      </c>
      <c r="B1733" s="79">
        <v>1173</v>
      </c>
    </row>
    <row r="1734" spans="1:2" x14ac:dyDescent="0.35">
      <c r="A1734" s="82" t="s">
        <v>88</v>
      </c>
      <c r="B1734" s="79">
        <v>1173</v>
      </c>
    </row>
    <row r="1735" spans="1:2" x14ac:dyDescent="0.35">
      <c r="A1735" s="82" t="s">
        <v>88</v>
      </c>
      <c r="B1735" s="79">
        <v>1173</v>
      </c>
    </row>
    <row r="1736" spans="1:2" x14ac:dyDescent="0.35">
      <c r="A1736" s="82" t="s">
        <v>88</v>
      </c>
      <c r="B1736" s="79">
        <v>1173</v>
      </c>
    </row>
    <row r="1737" spans="1:2" x14ac:dyDescent="0.35">
      <c r="A1737" s="82" t="s">
        <v>88</v>
      </c>
      <c r="B1737" s="79">
        <v>1173</v>
      </c>
    </row>
    <row r="1738" spans="1:2" x14ac:dyDescent="0.35">
      <c r="A1738" s="82" t="s">
        <v>88</v>
      </c>
      <c r="B1738" s="79">
        <v>1173</v>
      </c>
    </row>
    <row r="1739" spans="1:2" x14ac:dyDescent="0.35">
      <c r="A1739" s="82" t="s">
        <v>88</v>
      </c>
      <c r="B1739" s="79">
        <v>1173</v>
      </c>
    </row>
    <row r="1740" spans="1:2" x14ac:dyDescent="0.35">
      <c r="A1740" s="82" t="s">
        <v>88</v>
      </c>
      <c r="B1740" s="79">
        <v>1173</v>
      </c>
    </row>
    <row r="1741" spans="1:2" x14ac:dyDescent="0.35">
      <c r="A1741" s="82" t="s">
        <v>88</v>
      </c>
      <c r="B1741" s="79">
        <v>1173</v>
      </c>
    </row>
    <row r="1742" spans="1:2" x14ac:dyDescent="0.35">
      <c r="A1742" s="82" t="s">
        <v>88</v>
      </c>
      <c r="B1742" s="79">
        <v>1173</v>
      </c>
    </row>
    <row r="1743" spans="1:2" x14ac:dyDescent="0.35">
      <c r="A1743" s="82" t="s">
        <v>88</v>
      </c>
      <c r="B1743" s="79">
        <v>1173</v>
      </c>
    </row>
    <row r="1744" spans="1:2" x14ac:dyDescent="0.35">
      <c r="A1744" s="82" t="s">
        <v>88</v>
      </c>
      <c r="B1744" s="79">
        <v>1173</v>
      </c>
    </row>
    <row r="1745" spans="1:2" x14ac:dyDescent="0.35">
      <c r="A1745" s="82" t="s">
        <v>88</v>
      </c>
      <c r="B1745" s="79">
        <v>1173</v>
      </c>
    </row>
    <row r="1746" spans="1:2" x14ac:dyDescent="0.35">
      <c r="A1746" s="82" t="s">
        <v>88</v>
      </c>
      <c r="B1746" s="79">
        <v>1173</v>
      </c>
    </row>
    <row r="1747" spans="1:2" x14ac:dyDescent="0.35">
      <c r="A1747" s="82" t="s">
        <v>88</v>
      </c>
      <c r="B1747" s="79">
        <v>1173</v>
      </c>
    </row>
    <row r="1748" spans="1:2" x14ac:dyDescent="0.35">
      <c r="A1748" s="82" t="s">
        <v>88</v>
      </c>
      <c r="B1748" s="79">
        <v>1173</v>
      </c>
    </row>
    <row r="1749" spans="1:2" x14ac:dyDescent="0.35">
      <c r="A1749" s="82" t="s">
        <v>88</v>
      </c>
      <c r="B1749" s="79">
        <v>1173</v>
      </c>
    </row>
    <row r="1750" spans="1:2" x14ac:dyDescent="0.35">
      <c r="A1750" s="82" t="s">
        <v>88</v>
      </c>
      <c r="B1750" s="79">
        <v>1173</v>
      </c>
    </row>
    <row r="1751" spans="1:2" x14ac:dyDescent="0.35">
      <c r="A1751" s="82" t="s">
        <v>88</v>
      </c>
      <c r="B1751" s="79">
        <v>1173</v>
      </c>
    </row>
    <row r="1752" spans="1:2" x14ac:dyDescent="0.35">
      <c r="A1752" s="82" t="s">
        <v>88</v>
      </c>
      <c r="B1752" s="79">
        <v>1173</v>
      </c>
    </row>
    <row r="1753" spans="1:2" x14ac:dyDescent="0.35">
      <c r="A1753" s="82" t="s">
        <v>88</v>
      </c>
      <c r="B1753" s="79">
        <v>1173</v>
      </c>
    </row>
    <row r="1754" spans="1:2" x14ac:dyDescent="0.35">
      <c r="A1754" s="82" t="s">
        <v>88</v>
      </c>
      <c r="B1754" s="79">
        <v>1173</v>
      </c>
    </row>
    <row r="1755" spans="1:2" x14ac:dyDescent="0.35">
      <c r="A1755" s="82" t="s">
        <v>88</v>
      </c>
      <c r="B1755" s="79">
        <v>1173</v>
      </c>
    </row>
    <row r="1756" spans="1:2" x14ac:dyDescent="0.35">
      <c r="A1756" s="82" t="s">
        <v>88</v>
      </c>
      <c r="B1756" s="79">
        <v>1173</v>
      </c>
    </row>
    <row r="1757" spans="1:2" x14ac:dyDescent="0.35">
      <c r="A1757" s="82" t="s">
        <v>88</v>
      </c>
      <c r="B1757" s="79">
        <v>1173</v>
      </c>
    </row>
    <row r="1758" spans="1:2" x14ac:dyDescent="0.35">
      <c r="A1758" s="82" t="s">
        <v>88</v>
      </c>
      <c r="B1758" s="79">
        <v>1173</v>
      </c>
    </row>
    <row r="1759" spans="1:2" x14ac:dyDescent="0.35">
      <c r="A1759" s="82" t="s">
        <v>88</v>
      </c>
      <c r="B1759" s="79">
        <v>1173</v>
      </c>
    </row>
    <row r="1760" spans="1:2" x14ac:dyDescent="0.35">
      <c r="A1760" s="82" t="s">
        <v>88</v>
      </c>
      <c r="B1760" s="79">
        <v>1173</v>
      </c>
    </row>
    <row r="1761" spans="1:2" x14ac:dyDescent="0.35">
      <c r="A1761" s="82" t="s">
        <v>88</v>
      </c>
      <c r="B1761" s="79">
        <v>1173</v>
      </c>
    </row>
    <row r="1762" spans="1:2" x14ac:dyDescent="0.35">
      <c r="A1762" s="82" t="s">
        <v>88</v>
      </c>
      <c r="B1762" s="79">
        <v>1173</v>
      </c>
    </row>
    <row r="1763" spans="1:2" x14ac:dyDescent="0.35">
      <c r="A1763" s="82" t="s">
        <v>88</v>
      </c>
      <c r="B1763" s="79">
        <v>1173</v>
      </c>
    </row>
    <row r="1764" spans="1:2" x14ac:dyDescent="0.35">
      <c r="A1764" s="82" t="s">
        <v>88</v>
      </c>
      <c r="B1764" s="79">
        <v>1173</v>
      </c>
    </row>
    <row r="1765" spans="1:2" x14ac:dyDescent="0.35">
      <c r="A1765" s="82" t="s">
        <v>88</v>
      </c>
      <c r="B1765" s="79">
        <v>1173</v>
      </c>
    </row>
    <row r="1766" spans="1:2" x14ac:dyDescent="0.35">
      <c r="A1766" s="82" t="s">
        <v>88</v>
      </c>
      <c r="B1766" s="79">
        <v>1173</v>
      </c>
    </row>
    <row r="1767" spans="1:2" x14ac:dyDescent="0.35">
      <c r="A1767" s="82" t="s">
        <v>88</v>
      </c>
      <c r="B1767" s="79">
        <v>1173</v>
      </c>
    </row>
    <row r="1768" spans="1:2" x14ac:dyDescent="0.35">
      <c r="A1768" s="82" t="s">
        <v>88</v>
      </c>
      <c r="B1768" s="79">
        <v>1173</v>
      </c>
    </row>
    <row r="1769" spans="1:2" x14ac:dyDescent="0.35">
      <c r="A1769" s="82" t="s">
        <v>88</v>
      </c>
      <c r="B1769" s="79">
        <v>1173</v>
      </c>
    </row>
    <row r="1770" spans="1:2" x14ac:dyDescent="0.35">
      <c r="A1770" s="82" t="s">
        <v>88</v>
      </c>
      <c r="B1770" s="79">
        <v>1173</v>
      </c>
    </row>
    <row r="1771" spans="1:2" x14ac:dyDescent="0.35">
      <c r="A1771" s="82" t="s">
        <v>88</v>
      </c>
      <c r="B1771" s="79">
        <v>1173</v>
      </c>
    </row>
    <row r="1772" spans="1:2" x14ac:dyDescent="0.35">
      <c r="A1772" s="82" t="s">
        <v>88</v>
      </c>
      <c r="B1772" s="79">
        <v>1173</v>
      </c>
    </row>
    <row r="1773" spans="1:2" x14ac:dyDescent="0.35">
      <c r="A1773" s="82" t="s">
        <v>88</v>
      </c>
      <c r="B1773" s="79">
        <v>1173</v>
      </c>
    </row>
    <row r="1774" spans="1:2" x14ac:dyDescent="0.35">
      <c r="A1774" s="82" t="s">
        <v>88</v>
      </c>
      <c r="B1774" s="79">
        <v>1173</v>
      </c>
    </row>
    <row r="1775" spans="1:2" x14ac:dyDescent="0.35">
      <c r="A1775" s="82" t="s">
        <v>88</v>
      </c>
      <c r="B1775" s="79">
        <v>1173</v>
      </c>
    </row>
    <row r="1776" spans="1:2" x14ac:dyDescent="0.35">
      <c r="A1776" s="82" t="s">
        <v>88</v>
      </c>
      <c r="B1776" s="79">
        <v>1173</v>
      </c>
    </row>
    <row r="1777" spans="1:2" x14ac:dyDescent="0.35">
      <c r="A1777" s="82" t="s">
        <v>88</v>
      </c>
      <c r="B1777" s="79">
        <v>1173</v>
      </c>
    </row>
    <row r="1778" spans="1:2" x14ac:dyDescent="0.35">
      <c r="A1778" s="82" t="s">
        <v>88</v>
      </c>
      <c r="B1778" s="79">
        <v>1173</v>
      </c>
    </row>
    <row r="1779" spans="1:2" x14ac:dyDescent="0.35">
      <c r="A1779" s="82" t="s">
        <v>88</v>
      </c>
      <c r="B1779" s="79">
        <v>1173</v>
      </c>
    </row>
    <row r="1780" spans="1:2" x14ac:dyDescent="0.35">
      <c r="A1780" s="82" t="s">
        <v>88</v>
      </c>
      <c r="B1780" s="79">
        <v>1173</v>
      </c>
    </row>
    <row r="1781" spans="1:2" x14ac:dyDescent="0.35">
      <c r="A1781" s="82" t="s">
        <v>88</v>
      </c>
      <c r="B1781" s="79">
        <v>1173</v>
      </c>
    </row>
    <row r="1782" spans="1:2" x14ac:dyDescent="0.35">
      <c r="A1782" s="82" t="s">
        <v>88</v>
      </c>
      <c r="B1782" s="79">
        <v>1173</v>
      </c>
    </row>
    <row r="1783" spans="1:2" x14ac:dyDescent="0.35">
      <c r="A1783" s="82" t="s">
        <v>88</v>
      </c>
      <c r="B1783" s="79">
        <v>1173</v>
      </c>
    </row>
    <row r="1784" spans="1:2" x14ac:dyDescent="0.35">
      <c r="A1784" s="82" t="s">
        <v>88</v>
      </c>
      <c r="B1784" s="79">
        <v>1173</v>
      </c>
    </row>
    <row r="1785" spans="1:2" x14ac:dyDescent="0.35">
      <c r="A1785" s="82" t="s">
        <v>88</v>
      </c>
      <c r="B1785" s="79">
        <v>1173</v>
      </c>
    </row>
    <row r="1786" spans="1:2" x14ac:dyDescent="0.35">
      <c r="A1786" s="82" t="s">
        <v>88</v>
      </c>
      <c r="B1786" s="79">
        <v>1173</v>
      </c>
    </row>
    <row r="1787" spans="1:2" x14ac:dyDescent="0.35">
      <c r="A1787" s="82" t="s">
        <v>88</v>
      </c>
      <c r="B1787" s="79">
        <v>1173</v>
      </c>
    </row>
    <row r="1788" spans="1:2" x14ac:dyDescent="0.35">
      <c r="A1788" s="82" t="s">
        <v>88</v>
      </c>
      <c r="B1788" s="79">
        <v>1173</v>
      </c>
    </row>
    <row r="1789" spans="1:2" x14ac:dyDescent="0.35">
      <c r="A1789" s="82" t="s">
        <v>88</v>
      </c>
      <c r="B1789" s="79">
        <v>1173</v>
      </c>
    </row>
    <row r="1790" spans="1:2" x14ac:dyDescent="0.35">
      <c r="A1790" s="82" t="s">
        <v>88</v>
      </c>
      <c r="B1790" s="79">
        <v>1173</v>
      </c>
    </row>
    <row r="1791" spans="1:2" x14ac:dyDescent="0.35">
      <c r="A1791" s="82" t="s">
        <v>88</v>
      </c>
      <c r="B1791" s="79">
        <v>1173</v>
      </c>
    </row>
    <row r="1792" spans="1:2" x14ac:dyDescent="0.35">
      <c r="A1792" s="82" t="s">
        <v>88</v>
      </c>
      <c r="B1792" s="79">
        <v>1173</v>
      </c>
    </row>
    <row r="1793" spans="1:2" x14ac:dyDescent="0.35">
      <c r="A1793" s="82" t="s">
        <v>88</v>
      </c>
      <c r="B1793" s="79">
        <v>1173</v>
      </c>
    </row>
    <row r="1794" spans="1:2" x14ac:dyDescent="0.35">
      <c r="A1794" s="82" t="s">
        <v>88</v>
      </c>
      <c r="B1794" s="79">
        <v>1173</v>
      </c>
    </row>
    <row r="1795" spans="1:2" x14ac:dyDescent="0.35">
      <c r="A1795" s="82" t="s">
        <v>88</v>
      </c>
      <c r="B1795" s="79">
        <v>1173</v>
      </c>
    </row>
    <row r="1796" spans="1:2" x14ac:dyDescent="0.35">
      <c r="A1796" s="82" t="s">
        <v>88</v>
      </c>
      <c r="B1796" s="79">
        <v>1173</v>
      </c>
    </row>
    <row r="1797" spans="1:2" x14ac:dyDescent="0.35">
      <c r="A1797" s="82" t="s">
        <v>88</v>
      </c>
      <c r="B1797" s="79">
        <v>1173</v>
      </c>
    </row>
    <row r="1798" spans="1:2" x14ac:dyDescent="0.35">
      <c r="A1798" s="82" t="s">
        <v>88</v>
      </c>
      <c r="B1798" s="79">
        <v>1173</v>
      </c>
    </row>
    <row r="1799" spans="1:2" x14ac:dyDescent="0.35">
      <c r="A1799" s="82" t="s">
        <v>88</v>
      </c>
      <c r="B1799" s="79">
        <v>1173</v>
      </c>
    </row>
    <row r="1800" spans="1:2" x14ac:dyDescent="0.35">
      <c r="A1800" s="82" t="s">
        <v>88</v>
      </c>
      <c r="B1800" s="79">
        <v>1173</v>
      </c>
    </row>
    <row r="1801" spans="1:2" x14ac:dyDescent="0.35">
      <c r="A1801" s="82" t="s">
        <v>88</v>
      </c>
      <c r="B1801" s="79">
        <v>1173</v>
      </c>
    </row>
    <row r="1802" spans="1:2" x14ac:dyDescent="0.35">
      <c r="A1802" s="82" t="s">
        <v>88</v>
      </c>
      <c r="B1802" s="79">
        <v>1173</v>
      </c>
    </row>
    <row r="1803" spans="1:2" x14ac:dyDescent="0.35">
      <c r="A1803" s="82" t="s">
        <v>88</v>
      </c>
      <c r="B1803" s="79">
        <v>1173</v>
      </c>
    </row>
    <row r="1804" spans="1:2" x14ac:dyDescent="0.35">
      <c r="A1804" s="82" t="s">
        <v>88</v>
      </c>
      <c r="B1804" s="79">
        <v>1173</v>
      </c>
    </row>
    <row r="1805" spans="1:2" x14ac:dyDescent="0.35">
      <c r="A1805" s="82" t="s">
        <v>88</v>
      </c>
      <c r="B1805" s="79">
        <v>1173</v>
      </c>
    </row>
    <row r="1806" spans="1:2" x14ac:dyDescent="0.35">
      <c r="A1806" s="82" t="s">
        <v>88</v>
      </c>
      <c r="B1806" s="79">
        <v>1173</v>
      </c>
    </row>
    <row r="1807" spans="1:2" x14ac:dyDescent="0.35">
      <c r="A1807" s="82" t="s">
        <v>88</v>
      </c>
      <c r="B1807" s="79">
        <v>1173</v>
      </c>
    </row>
    <row r="1808" spans="1:2" x14ac:dyDescent="0.35">
      <c r="A1808" s="82" t="s">
        <v>88</v>
      </c>
      <c r="B1808" s="79">
        <v>1173</v>
      </c>
    </row>
    <row r="1809" spans="1:2" x14ac:dyDescent="0.35">
      <c r="A1809" s="82" t="s">
        <v>88</v>
      </c>
      <c r="B1809" s="79">
        <v>1173</v>
      </c>
    </row>
    <row r="1810" spans="1:2" x14ac:dyDescent="0.35">
      <c r="A1810" s="82" t="s">
        <v>88</v>
      </c>
      <c r="B1810" s="79">
        <v>1173</v>
      </c>
    </row>
    <row r="1811" spans="1:2" x14ac:dyDescent="0.35">
      <c r="A1811" s="82" t="s">
        <v>88</v>
      </c>
      <c r="B1811" s="79">
        <v>1173</v>
      </c>
    </row>
    <row r="1812" spans="1:2" x14ac:dyDescent="0.35">
      <c r="A1812" s="82" t="s">
        <v>88</v>
      </c>
      <c r="B1812" s="79">
        <v>1173</v>
      </c>
    </row>
    <row r="1813" spans="1:2" x14ac:dyDescent="0.35">
      <c r="A1813" s="82" t="s">
        <v>88</v>
      </c>
      <c r="B1813" s="79">
        <v>1173</v>
      </c>
    </row>
    <row r="1814" spans="1:2" x14ac:dyDescent="0.35">
      <c r="A1814" s="82" t="s">
        <v>88</v>
      </c>
      <c r="B1814" s="79">
        <v>1173</v>
      </c>
    </row>
    <row r="1815" spans="1:2" x14ac:dyDescent="0.35">
      <c r="A1815" s="82" t="s">
        <v>88</v>
      </c>
      <c r="B1815" s="79">
        <v>1173</v>
      </c>
    </row>
    <row r="1816" spans="1:2" x14ac:dyDescent="0.35">
      <c r="A1816" s="82" t="s">
        <v>88</v>
      </c>
      <c r="B1816" s="79">
        <v>1173</v>
      </c>
    </row>
    <row r="1817" spans="1:2" x14ac:dyDescent="0.35">
      <c r="A1817" s="82" t="s">
        <v>88</v>
      </c>
      <c r="B1817" s="79">
        <v>1173</v>
      </c>
    </row>
    <row r="1818" spans="1:2" x14ac:dyDescent="0.35">
      <c r="A1818" s="82" t="s">
        <v>88</v>
      </c>
      <c r="B1818" s="79">
        <v>1173</v>
      </c>
    </row>
    <row r="1819" spans="1:2" x14ac:dyDescent="0.35">
      <c r="A1819" s="82" t="s">
        <v>88</v>
      </c>
      <c r="B1819" s="79">
        <v>1173</v>
      </c>
    </row>
    <row r="1820" spans="1:2" x14ac:dyDescent="0.35">
      <c r="A1820" s="82" t="s">
        <v>88</v>
      </c>
      <c r="B1820" s="79">
        <v>1173</v>
      </c>
    </row>
    <row r="1821" spans="1:2" x14ac:dyDescent="0.35">
      <c r="A1821" s="82" t="s">
        <v>88</v>
      </c>
      <c r="B1821" s="79">
        <v>1173</v>
      </c>
    </row>
    <row r="1822" spans="1:2" x14ac:dyDescent="0.35">
      <c r="A1822" s="82" t="s">
        <v>88</v>
      </c>
      <c r="B1822" s="79">
        <v>1173</v>
      </c>
    </row>
    <row r="1823" spans="1:2" x14ac:dyDescent="0.35">
      <c r="A1823" s="82" t="s">
        <v>88</v>
      </c>
      <c r="B1823" s="79">
        <v>1173</v>
      </c>
    </row>
    <row r="1824" spans="1:2" x14ac:dyDescent="0.35">
      <c r="A1824" s="82" t="s">
        <v>88</v>
      </c>
      <c r="B1824" s="79">
        <v>1173</v>
      </c>
    </row>
    <row r="1825" spans="1:2" x14ac:dyDescent="0.35">
      <c r="A1825" s="82" t="s">
        <v>88</v>
      </c>
      <c r="B1825" s="79">
        <v>1173</v>
      </c>
    </row>
    <row r="1826" spans="1:2" x14ac:dyDescent="0.35">
      <c r="A1826" s="82" t="s">
        <v>88</v>
      </c>
      <c r="B1826" s="79">
        <v>1173</v>
      </c>
    </row>
    <row r="1827" spans="1:2" x14ac:dyDescent="0.35">
      <c r="A1827" s="82" t="s">
        <v>88</v>
      </c>
      <c r="B1827" s="79">
        <v>1173</v>
      </c>
    </row>
    <row r="1828" spans="1:2" x14ac:dyDescent="0.35">
      <c r="A1828" s="82" t="s">
        <v>88</v>
      </c>
      <c r="B1828" s="79">
        <v>1173</v>
      </c>
    </row>
    <row r="1829" spans="1:2" x14ac:dyDescent="0.35">
      <c r="A1829" s="82" t="s">
        <v>88</v>
      </c>
      <c r="B1829" s="79">
        <v>1173</v>
      </c>
    </row>
    <row r="1830" spans="1:2" x14ac:dyDescent="0.35">
      <c r="A1830" s="82" t="s">
        <v>88</v>
      </c>
      <c r="B1830" s="79">
        <v>1173</v>
      </c>
    </row>
    <row r="1831" spans="1:2" x14ac:dyDescent="0.35">
      <c r="A1831" s="82" t="s">
        <v>88</v>
      </c>
      <c r="B1831" s="79">
        <v>1173</v>
      </c>
    </row>
    <row r="1832" spans="1:2" x14ac:dyDescent="0.35">
      <c r="A1832" s="82" t="s">
        <v>88</v>
      </c>
      <c r="B1832" s="79">
        <v>1173</v>
      </c>
    </row>
    <row r="1833" spans="1:2" x14ac:dyDescent="0.35">
      <c r="A1833" s="82" t="s">
        <v>88</v>
      </c>
      <c r="B1833" s="79">
        <v>1173</v>
      </c>
    </row>
    <row r="1834" spans="1:2" x14ac:dyDescent="0.35">
      <c r="A1834" s="82" t="s">
        <v>88</v>
      </c>
      <c r="B1834" s="79">
        <v>1173</v>
      </c>
    </row>
    <row r="1835" spans="1:2" x14ac:dyDescent="0.35">
      <c r="A1835" s="82" t="s">
        <v>88</v>
      </c>
      <c r="B1835" s="79">
        <v>1173</v>
      </c>
    </row>
    <row r="1836" spans="1:2" x14ac:dyDescent="0.35">
      <c r="A1836" s="82" t="s">
        <v>88</v>
      </c>
      <c r="B1836" s="79">
        <v>1173</v>
      </c>
    </row>
    <row r="1837" spans="1:2" x14ac:dyDescent="0.35">
      <c r="A1837" s="82" t="s">
        <v>88</v>
      </c>
      <c r="B1837" s="79">
        <v>1173</v>
      </c>
    </row>
    <row r="1838" spans="1:2" x14ac:dyDescent="0.35">
      <c r="A1838" s="82" t="s">
        <v>88</v>
      </c>
      <c r="B1838" s="79">
        <v>1173</v>
      </c>
    </row>
    <row r="1839" spans="1:2" x14ac:dyDescent="0.35">
      <c r="A1839" s="82" t="s">
        <v>88</v>
      </c>
      <c r="B1839" s="79">
        <v>1173</v>
      </c>
    </row>
    <row r="1840" spans="1:2" x14ac:dyDescent="0.35">
      <c r="A1840" s="82" t="s">
        <v>88</v>
      </c>
      <c r="B1840" s="79">
        <v>1173</v>
      </c>
    </row>
    <row r="1841" spans="1:2" x14ac:dyDescent="0.35">
      <c r="A1841" s="82" t="s">
        <v>88</v>
      </c>
      <c r="B1841" s="79">
        <v>1173</v>
      </c>
    </row>
    <row r="1842" spans="1:2" x14ac:dyDescent="0.35">
      <c r="A1842" s="82" t="s">
        <v>88</v>
      </c>
      <c r="B1842" s="79">
        <v>1173</v>
      </c>
    </row>
    <row r="1843" spans="1:2" x14ac:dyDescent="0.35">
      <c r="A1843" s="82" t="s">
        <v>88</v>
      </c>
      <c r="B1843" s="79">
        <v>1173</v>
      </c>
    </row>
    <row r="1844" spans="1:2" x14ac:dyDescent="0.35">
      <c r="A1844" s="82" t="s">
        <v>88</v>
      </c>
      <c r="B1844" s="79">
        <v>1173</v>
      </c>
    </row>
    <row r="1845" spans="1:2" x14ac:dyDescent="0.35">
      <c r="A1845" s="82" t="s">
        <v>88</v>
      </c>
      <c r="B1845" s="79">
        <v>1173</v>
      </c>
    </row>
    <row r="1846" spans="1:2" x14ac:dyDescent="0.35">
      <c r="A1846" s="82" t="s">
        <v>88</v>
      </c>
      <c r="B1846" s="79">
        <v>1173</v>
      </c>
    </row>
    <row r="1847" spans="1:2" x14ac:dyDescent="0.35">
      <c r="A1847" s="82" t="s">
        <v>88</v>
      </c>
      <c r="B1847" s="79">
        <v>1173</v>
      </c>
    </row>
    <row r="1848" spans="1:2" x14ac:dyDescent="0.35">
      <c r="A1848" s="82" t="s">
        <v>88</v>
      </c>
      <c r="B1848" s="79">
        <v>1173</v>
      </c>
    </row>
    <row r="1849" spans="1:2" x14ac:dyDescent="0.35">
      <c r="A1849" s="82" t="s">
        <v>88</v>
      </c>
      <c r="B1849" s="79">
        <v>1173</v>
      </c>
    </row>
    <row r="1850" spans="1:2" x14ac:dyDescent="0.35">
      <c r="A1850" s="82" t="s">
        <v>88</v>
      </c>
      <c r="B1850" s="79">
        <v>1173</v>
      </c>
    </row>
    <row r="1851" spans="1:2" x14ac:dyDescent="0.35">
      <c r="A1851" s="82" t="s">
        <v>88</v>
      </c>
      <c r="B1851" s="79">
        <v>1173</v>
      </c>
    </row>
    <row r="1852" spans="1:2" x14ac:dyDescent="0.35">
      <c r="A1852" s="82" t="s">
        <v>88</v>
      </c>
      <c r="B1852" s="79">
        <v>1173</v>
      </c>
    </row>
    <row r="1853" spans="1:2" x14ac:dyDescent="0.35">
      <c r="A1853" s="82" t="s">
        <v>88</v>
      </c>
      <c r="B1853" s="79">
        <v>1173</v>
      </c>
    </row>
    <row r="1854" spans="1:2" x14ac:dyDescent="0.35">
      <c r="A1854" s="82" t="s">
        <v>88</v>
      </c>
      <c r="B1854" s="79">
        <v>1173</v>
      </c>
    </row>
    <row r="1855" spans="1:2" x14ac:dyDescent="0.35">
      <c r="A1855" s="82" t="s">
        <v>88</v>
      </c>
      <c r="B1855" s="79">
        <v>1173</v>
      </c>
    </row>
    <row r="1856" spans="1:2" x14ac:dyDescent="0.35">
      <c r="A1856" s="82" t="s">
        <v>88</v>
      </c>
      <c r="B1856" s="79">
        <v>1173</v>
      </c>
    </row>
    <row r="1857" spans="1:2" x14ac:dyDescent="0.35">
      <c r="A1857" s="82" t="s">
        <v>88</v>
      </c>
      <c r="B1857" s="79">
        <v>1173</v>
      </c>
    </row>
    <row r="1858" spans="1:2" x14ac:dyDescent="0.35">
      <c r="A1858" s="82" t="s">
        <v>88</v>
      </c>
      <c r="B1858" s="79">
        <v>1173</v>
      </c>
    </row>
    <row r="1859" spans="1:2" x14ac:dyDescent="0.35">
      <c r="A1859" s="82" t="s">
        <v>88</v>
      </c>
      <c r="B1859" s="79">
        <v>1173</v>
      </c>
    </row>
    <row r="1860" spans="1:2" x14ac:dyDescent="0.35">
      <c r="A1860" s="82" t="s">
        <v>88</v>
      </c>
      <c r="B1860" s="79">
        <v>1173</v>
      </c>
    </row>
    <row r="1861" spans="1:2" x14ac:dyDescent="0.35">
      <c r="A1861" s="82" t="s">
        <v>88</v>
      </c>
      <c r="B1861" s="79">
        <v>1173</v>
      </c>
    </row>
    <row r="1862" spans="1:2" x14ac:dyDescent="0.35">
      <c r="A1862" s="82" t="s">
        <v>88</v>
      </c>
      <c r="B1862" s="79">
        <v>1173</v>
      </c>
    </row>
    <row r="1863" spans="1:2" x14ac:dyDescent="0.35">
      <c r="A1863" s="82" t="s">
        <v>88</v>
      </c>
      <c r="B1863" s="79">
        <v>1173</v>
      </c>
    </row>
    <row r="1864" spans="1:2" x14ac:dyDescent="0.35">
      <c r="A1864" s="82" t="s">
        <v>88</v>
      </c>
      <c r="B1864" s="79">
        <v>1173</v>
      </c>
    </row>
    <row r="1865" spans="1:2" x14ac:dyDescent="0.35">
      <c r="A1865" s="82" t="s">
        <v>88</v>
      </c>
      <c r="B1865" s="79">
        <v>1173</v>
      </c>
    </row>
    <row r="1866" spans="1:2" x14ac:dyDescent="0.35">
      <c r="A1866" s="82" t="s">
        <v>88</v>
      </c>
      <c r="B1866" s="79">
        <v>1173</v>
      </c>
    </row>
    <row r="1867" spans="1:2" x14ac:dyDescent="0.35">
      <c r="A1867" s="82" t="s">
        <v>88</v>
      </c>
      <c r="B1867" s="79">
        <v>1173</v>
      </c>
    </row>
    <row r="1868" spans="1:2" x14ac:dyDescent="0.35">
      <c r="A1868" s="82" t="s">
        <v>88</v>
      </c>
      <c r="B1868" s="79">
        <v>1173</v>
      </c>
    </row>
    <row r="1869" spans="1:2" x14ac:dyDescent="0.35">
      <c r="A1869" s="82" t="s">
        <v>88</v>
      </c>
      <c r="B1869" s="79">
        <v>1173</v>
      </c>
    </row>
    <row r="1870" spans="1:2" x14ac:dyDescent="0.35">
      <c r="A1870" s="82" t="s">
        <v>88</v>
      </c>
      <c r="B1870" s="79">
        <v>1173</v>
      </c>
    </row>
    <row r="1871" spans="1:2" x14ac:dyDescent="0.35">
      <c r="A1871" s="82" t="s">
        <v>88</v>
      </c>
      <c r="B1871" s="79">
        <v>1173</v>
      </c>
    </row>
    <row r="1872" spans="1:2" x14ac:dyDescent="0.35">
      <c r="A1872" s="82" t="s">
        <v>88</v>
      </c>
      <c r="B1872" s="79">
        <v>1173</v>
      </c>
    </row>
    <row r="1873" spans="1:2" x14ac:dyDescent="0.35">
      <c r="A1873" s="82" t="s">
        <v>88</v>
      </c>
      <c r="B1873" s="79">
        <v>1173</v>
      </c>
    </row>
    <row r="1874" spans="1:2" x14ac:dyDescent="0.35">
      <c r="A1874" s="82" t="s">
        <v>88</v>
      </c>
      <c r="B1874" s="79">
        <v>1173</v>
      </c>
    </row>
    <row r="1875" spans="1:2" x14ac:dyDescent="0.35">
      <c r="A1875" s="82" t="s">
        <v>88</v>
      </c>
      <c r="B1875" s="79">
        <v>1173</v>
      </c>
    </row>
    <row r="1876" spans="1:2" x14ac:dyDescent="0.35">
      <c r="A1876" s="82" t="s">
        <v>88</v>
      </c>
      <c r="B1876" s="79">
        <v>1173</v>
      </c>
    </row>
    <row r="1877" spans="1:2" x14ac:dyDescent="0.35">
      <c r="A1877" s="82" t="s">
        <v>72</v>
      </c>
      <c r="B1877" s="79">
        <v>1173</v>
      </c>
    </row>
    <row r="1878" spans="1:2" x14ac:dyDescent="0.35">
      <c r="A1878" s="82" t="s">
        <v>72</v>
      </c>
      <c r="B1878" s="79">
        <v>1173</v>
      </c>
    </row>
    <row r="1879" spans="1:2" x14ac:dyDescent="0.35">
      <c r="A1879" s="82" t="s">
        <v>72</v>
      </c>
      <c r="B1879" s="79">
        <v>1173</v>
      </c>
    </row>
    <row r="1880" spans="1:2" x14ac:dyDescent="0.35">
      <c r="A1880" s="82" t="s">
        <v>72</v>
      </c>
      <c r="B1880" s="79">
        <v>1173</v>
      </c>
    </row>
    <row r="1881" spans="1:2" x14ac:dyDescent="0.35">
      <c r="A1881" s="82" t="s">
        <v>72</v>
      </c>
      <c r="B1881" s="79">
        <v>1173</v>
      </c>
    </row>
    <row r="1882" spans="1:2" x14ac:dyDescent="0.35">
      <c r="A1882" s="82" t="s">
        <v>72</v>
      </c>
      <c r="B1882" s="79">
        <v>1173</v>
      </c>
    </row>
    <row r="1883" spans="1:2" x14ac:dyDescent="0.35">
      <c r="A1883" s="82" t="s">
        <v>72</v>
      </c>
      <c r="B1883" s="79">
        <v>1173</v>
      </c>
    </row>
    <row r="1884" spans="1:2" x14ac:dyDescent="0.35">
      <c r="A1884" s="82" t="s">
        <v>72</v>
      </c>
      <c r="B1884" s="79">
        <v>1173</v>
      </c>
    </row>
    <row r="1885" spans="1:2" x14ac:dyDescent="0.35">
      <c r="A1885" s="82" t="s">
        <v>72</v>
      </c>
      <c r="B1885" s="79">
        <v>1173</v>
      </c>
    </row>
    <row r="1886" spans="1:2" x14ac:dyDescent="0.35">
      <c r="A1886" s="82" t="s">
        <v>72</v>
      </c>
      <c r="B1886" s="79">
        <v>1173</v>
      </c>
    </row>
    <row r="1887" spans="1:2" x14ac:dyDescent="0.35">
      <c r="A1887" s="82" t="s">
        <v>72</v>
      </c>
      <c r="B1887" s="79">
        <v>1173</v>
      </c>
    </row>
    <row r="1888" spans="1:2" x14ac:dyDescent="0.35">
      <c r="A1888" s="82" t="s">
        <v>72</v>
      </c>
      <c r="B1888" s="79">
        <v>1173</v>
      </c>
    </row>
    <row r="1889" spans="1:2" x14ac:dyDescent="0.35">
      <c r="A1889" s="82" t="s">
        <v>73</v>
      </c>
      <c r="B1889" s="79">
        <v>1226</v>
      </c>
    </row>
    <row r="1890" spans="1:2" x14ac:dyDescent="0.35">
      <c r="A1890" s="82" t="s">
        <v>73</v>
      </c>
      <c r="B1890" s="79">
        <v>1226</v>
      </c>
    </row>
    <row r="1891" spans="1:2" x14ac:dyDescent="0.35">
      <c r="A1891" s="82" t="s">
        <v>73</v>
      </c>
      <c r="B1891" s="79">
        <v>1226</v>
      </c>
    </row>
    <row r="1892" spans="1:2" x14ac:dyDescent="0.35">
      <c r="A1892" s="82" t="s">
        <v>73</v>
      </c>
      <c r="B1892" s="79">
        <v>1226</v>
      </c>
    </row>
    <row r="1893" spans="1:2" x14ac:dyDescent="0.35">
      <c r="A1893" s="82" t="s">
        <v>73</v>
      </c>
      <c r="B1893" s="79">
        <v>1226</v>
      </c>
    </row>
    <row r="1894" spans="1:2" x14ac:dyDescent="0.35">
      <c r="A1894" s="82" t="s">
        <v>73</v>
      </c>
      <c r="B1894" s="79">
        <v>1226</v>
      </c>
    </row>
    <row r="1895" spans="1:2" x14ac:dyDescent="0.35">
      <c r="A1895" s="82" t="s">
        <v>73</v>
      </c>
      <c r="B1895" s="79">
        <v>1226</v>
      </c>
    </row>
    <row r="1896" spans="1:2" x14ac:dyDescent="0.35">
      <c r="A1896" s="82" t="s">
        <v>73</v>
      </c>
      <c r="B1896" s="79">
        <v>1226</v>
      </c>
    </row>
    <row r="1897" spans="1:2" x14ac:dyDescent="0.35">
      <c r="A1897" s="82" t="s">
        <v>73</v>
      </c>
      <c r="B1897" s="79">
        <v>1226</v>
      </c>
    </row>
    <row r="1898" spans="1:2" x14ac:dyDescent="0.35">
      <c r="A1898" s="82" t="s">
        <v>73</v>
      </c>
      <c r="B1898" s="79">
        <v>1226</v>
      </c>
    </row>
    <row r="1899" spans="1:2" x14ac:dyDescent="0.35">
      <c r="A1899" s="82" t="s">
        <v>73</v>
      </c>
      <c r="B1899" s="79">
        <v>1226</v>
      </c>
    </row>
    <row r="1900" spans="1:2" x14ac:dyDescent="0.35">
      <c r="A1900" s="82" t="s">
        <v>73</v>
      </c>
      <c r="B1900" s="79">
        <v>1226</v>
      </c>
    </row>
    <row r="1901" spans="1:2" x14ac:dyDescent="0.35">
      <c r="A1901" s="82" t="s">
        <v>74</v>
      </c>
      <c r="B1901" s="79">
        <v>1279</v>
      </c>
    </row>
    <row r="1902" spans="1:2" x14ac:dyDescent="0.35">
      <c r="A1902" s="82" t="s">
        <v>74</v>
      </c>
      <c r="B1902" s="79">
        <v>1279</v>
      </c>
    </row>
    <row r="1903" spans="1:2" x14ac:dyDescent="0.35">
      <c r="A1903" s="82" t="s">
        <v>74</v>
      </c>
      <c r="B1903" s="79">
        <v>1279</v>
      </c>
    </row>
    <row r="1904" spans="1:2" x14ac:dyDescent="0.35">
      <c r="A1904" s="82" t="s">
        <v>74</v>
      </c>
      <c r="B1904" s="79">
        <v>1279</v>
      </c>
    </row>
    <row r="1905" spans="1:2" x14ac:dyDescent="0.35">
      <c r="A1905" s="82" t="s">
        <v>74</v>
      </c>
      <c r="B1905" s="79">
        <v>1279</v>
      </c>
    </row>
    <row r="1906" spans="1:2" x14ac:dyDescent="0.35">
      <c r="A1906" s="82" t="s">
        <v>74</v>
      </c>
      <c r="B1906" s="79">
        <v>1279</v>
      </c>
    </row>
    <row r="1907" spans="1:2" x14ac:dyDescent="0.35">
      <c r="A1907" s="82" t="s">
        <v>74</v>
      </c>
      <c r="B1907" s="79">
        <v>1279</v>
      </c>
    </row>
    <row r="1908" spans="1:2" x14ac:dyDescent="0.35">
      <c r="A1908" s="82" t="s">
        <v>74</v>
      </c>
      <c r="B1908" s="79">
        <v>1279</v>
      </c>
    </row>
    <row r="1909" spans="1:2" x14ac:dyDescent="0.35">
      <c r="A1909" s="82" t="s">
        <v>74</v>
      </c>
      <c r="B1909" s="79">
        <v>1279</v>
      </c>
    </row>
    <row r="1910" spans="1:2" x14ac:dyDescent="0.35">
      <c r="A1910" s="82" t="s">
        <v>74</v>
      </c>
      <c r="B1910" s="79">
        <v>1279</v>
      </c>
    </row>
    <row r="1911" spans="1:2" x14ac:dyDescent="0.35">
      <c r="A1911" s="82" t="s">
        <v>74</v>
      </c>
      <c r="B1911" s="79">
        <v>1279</v>
      </c>
    </row>
    <row r="1912" spans="1:2" x14ac:dyDescent="0.35">
      <c r="A1912" s="82" t="s">
        <v>74</v>
      </c>
      <c r="B1912" s="79">
        <v>1279</v>
      </c>
    </row>
    <row r="1913" spans="1:2" x14ac:dyDescent="0.35">
      <c r="A1913" s="82" t="s">
        <v>74</v>
      </c>
      <c r="B1913" s="79">
        <v>1279</v>
      </c>
    </row>
    <row r="1914" spans="1:2" x14ac:dyDescent="0.35">
      <c r="A1914" s="82" t="s">
        <v>74</v>
      </c>
      <c r="B1914" s="79">
        <v>1279</v>
      </c>
    </row>
    <row r="1915" spans="1:2" x14ac:dyDescent="0.35">
      <c r="A1915" s="82" t="s">
        <v>74</v>
      </c>
      <c r="B1915" s="79">
        <v>1279</v>
      </c>
    </row>
    <row r="1916" spans="1:2" x14ac:dyDescent="0.35">
      <c r="A1916" s="82" t="s">
        <v>74</v>
      </c>
      <c r="B1916" s="79">
        <v>1279</v>
      </c>
    </row>
    <row r="1917" spans="1:2" x14ac:dyDescent="0.35">
      <c r="A1917" s="82" t="s">
        <v>74</v>
      </c>
      <c r="B1917" s="79">
        <v>1279</v>
      </c>
    </row>
    <row r="1918" spans="1:2" x14ac:dyDescent="0.35">
      <c r="A1918" s="82" t="s">
        <v>74</v>
      </c>
      <c r="B1918" s="79">
        <v>1279</v>
      </c>
    </row>
    <row r="1919" spans="1:2" x14ac:dyDescent="0.35">
      <c r="A1919" s="82" t="s">
        <v>74</v>
      </c>
      <c r="B1919" s="79">
        <v>1279</v>
      </c>
    </row>
    <row r="1920" spans="1:2" x14ac:dyDescent="0.35">
      <c r="A1920" s="82" t="s">
        <v>74</v>
      </c>
      <c r="B1920" s="79">
        <v>1279</v>
      </c>
    </row>
    <row r="1921" spans="1:2" x14ac:dyDescent="0.35">
      <c r="A1921" s="82" t="s">
        <v>74</v>
      </c>
      <c r="B1921" s="79">
        <v>1279</v>
      </c>
    </row>
    <row r="1922" spans="1:2" x14ac:dyDescent="0.35">
      <c r="A1922" s="82" t="s">
        <v>74</v>
      </c>
      <c r="B1922" s="79">
        <v>1279</v>
      </c>
    </row>
    <row r="1923" spans="1:2" x14ac:dyDescent="0.35">
      <c r="A1923" s="82" t="s">
        <v>74</v>
      </c>
      <c r="B1923" s="79">
        <v>1279</v>
      </c>
    </row>
    <row r="1924" spans="1:2" x14ac:dyDescent="0.35">
      <c r="A1924" s="82" t="s">
        <v>74</v>
      </c>
      <c r="B1924" s="79">
        <v>1279</v>
      </c>
    </row>
    <row r="1925" spans="1:2" x14ac:dyDescent="0.35">
      <c r="A1925" s="82" t="s">
        <v>74</v>
      </c>
      <c r="B1925" s="79">
        <v>1279</v>
      </c>
    </row>
    <row r="1926" spans="1:2" x14ac:dyDescent="0.35">
      <c r="A1926" s="82" t="s">
        <v>74</v>
      </c>
      <c r="B1926" s="79">
        <v>1279</v>
      </c>
    </row>
    <row r="1927" spans="1:2" x14ac:dyDescent="0.35">
      <c r="A1927" s="82" t="s">
        <v>74</v>
      </c>
      <c r="B1927" s="79">
        <v>1279</v>
      </c>
    </row>
    <row r="1928" spans="1:2" x14ac:dyDescent="0.35">
      <c r="A1928" s="82" t="s">
        <v>74</v>
      </c>
      <c r="B1928" s="79">
        <v>1279</v>
      </c>
    </row>
    <row r="1929" spans="1:2" x14ac:dyDescent="0.35">
      <c r="A1929" s="82" t="s">
        <v>74</v>
      </c>
      <c r="B1929" s="79">
        <v>1279</v>
      </c>
    </row>
    <row r="1930" spans="1:2" x14ac:dyDescent="0.35">
      <c r="A1930" s="82" t="s">
        <v>74</v>
      </c>
      <c r="B1930" s="79">
        <v>1279</v>
      </c>
    </row>
    <row r="1931" spans="1:2" x14ac:dyDescent="0.35">
      <c r="A1931" s="82" t="s">
        <v>74</v>
      </c>
      <c r="B1931" s="79">
        <v>1279</v>
      </c>
    </row>
    <row r="1932" spans="1:2" x14ac:dyDescent="0.35">
      <c r="A1932" s="82" t="s">
        <v>74</v>
      </c>
      <c r="B1932" s="79">
        <v>1279</v>
      </c>
    </row>
    <row r="1933" spans="1:2" x14ac:dyDescent="0.35">
      <c r="A1933" s="82" t="s">
        <v>74</v>
      </c>
      <c r="B1933" s="79">
        <v>1279</v>
      </c>
    </row>
    <row r="1934" spans="1:2" x14ac:dyDescent="0.35">
      <c r="A1934" s="82" t="s">
        <v>74</v>
      </c>
      <c r="B1934" s="79">
        <v>1279</v>
      </c>
    </row>
    <row r="1935" spans="1:2" x14ac:dyDescent="0.35">
      <c r="A1935" s="82" t="s">
        <v>74</v>
      </c>
      <c r="B1935" s="79">
        <v>1279</v>
      </c>
    </row>
    <row r="1936" spans="1:2" x14ac:dyDescent="0.35">
      <c r="A1936" s="82" t="s">
        <v>74</v>
      </c>
      <c r="B1936" s="79">
        <v>1279</v>
      </c>
    </row>
    <row r="1937" spans="1:2" x14ac:dyDescent="0.35">
      <c r="A1937" s="82" t="s">
        <v>74</v>
      </c>
      <c r="B1937" s="79">
        <v>1279</v>
      </c>
    </row>
    <row r="1938" spans="1:2" x14ac:dyDescent="0.35">
      <c r="A1938" s="82" t="s">
        <v>74</v>
      </c>
      <c r="B1938" s="79">
        <v>1279</v>
      </c>
    </row>
    <row r="1939" spans="1:2" x14ac:dyDescent="0.35">
      <c r="A1939" s="82" t="s">
        <v>74</v>
      </c>
      <c r="B1939" s="79">
        <v>1279</v>
      </c>
    </row>
    <row r="1940" spans="1:2" x14ac:dyDescent="0.35">
      <c r="A1940" s="82" t="s">
        <v>74</v>
      </c>
      <c r="B1940" s="79">
        <v>1279</v>
      </c>
    </row>
    <row r="1941" spans="1:2" x14ac:dyDescent="0.35">
      <c r="A1941" s="82" t="s">
        <v>74</v>
      </c>
      <c r="B1941" s="79">
        <v>1279</v>
      </c>
    </row>
    <row r="1942" spans="1:2" x14ac:dyDescent="0.35">
      <c r="A1942" s="82" t="s">
        <v>74</v>
      </c>
      <c r="B1942" s="79">
        <v>1279</v>
      </c>
    </row>
    <row r="1943" spans="1:2" x14ac:dyDescent="0.35">
      <c r="A1943" s="82" t="s">
        <v>74</v>
      </c>
      <c r="B1943" s="79">
        <v>1279</v>
      </c>
    </row>
    <row r="1944" spans="1:2" x14ac:dyDescent="0.35">
      <c r="A1944" s="82" t="s">
        <v>74</v>
      </c>
      <c r="B1944" s="79">
        <v>1279</v>
      </c>
    </row>
    <row r="1945" spans="1:2" x14ac:dyDescent="0.35">
      <c r="A1945" s="82" t="s">
        <v>74</v>
      </c>
      <c r="B1945" s="79">
        <v>1279</v>
      </c>
    </row>
    <row r="1946" spans="1:2" x14ac:dyDescent="0.35">
      <c r="A1946" s="82" t="s">
        <v>74</v>
      </c>
      <c r="B1946" s="79">
        <v>1279</v>
      </c>
    </row>
    <row r="1947" spans="1:2" x14ac:dyDescent="0.35">
      <c r="A1947" s="82" t="s">
        <v>74</v>
      </c>
      <c r="B1947" s="79">
        <v>1279</v>
      </c>
    </row>
    <row r="1948" spans="1:2" x14ac:dyDescent="0.35">
      <c r="A1948" s="82" t="s">
        <v>74</v>
      </c>
      <c r="B1948" s="79">
        <v>1279</v>
      </c>
    </row>
    <row r="1949" spans="1:2" x14ac:dyDescent="0.35">
      <c r="A1949" s="82" t="s">
        <v>74</v>
      </c>
      <c r="B1949" s="79">
        <v>1279</v>
      </c>
    </row>
    <row r="1950" spans="1:2" x14ac:dyDescent="0.35">
      <c r="A1950" s="82" t="s">
        <v>74</v>
      </c>
      <c r="B1950" s="79">
        <v>1279</v>
      </c>
    </row>
    <row r="1951" spans="1:2" x14ac:dyDescent="0.35">
      <c r="A1951" s="82" t="s">
        <v>74</v>
      </c>
      <c r="B1951" s="79">
        <v>1279</v>
      </c>
    </row>
    <row r="1952" spans="1:2" x14ac:dyDescent="0.35">
      <c r="A1952" s="82" t="s">
        <v>74</v>
      </c>
      <c r="B1952" s="79">
        <v>1279</v>
      </c>
    </row>
    <row r="1953" spans="1:2" x14ac:dyDescent="0.35">
      <c r="A1953" s="82" t="s">
        <v>74</v>
      </c>
      <c r="B1953" s="79">
        <v>1279</v>
      </c>
    </row>
    <row r="1954" spans="1:2" x14ac:dyDescent="0.35">
      <c r="A1954" s="82" t="s">
        <v>74</v>
      </c>
      <c r="B1954" s="79">
        <v>1279</v>
      </c>
    </row>
    <row r="1955" spans="1:2" x14ac:dyDescent="0.35">
      <c r="A1955" s="82" t="s">
        <v>74</v>
      </c>
      <c r="B1955" s="79">
        <v>1279</v>
      </c>
    </row>
    <row r="1956" spans="1:2" x14ac:dyDescent="0.35">
      <c r="A1956" s="82" t="s">
        <v>74</v>
      </c>
      <c r="B1956" s="79">
        <v>1279</v>
      </c>
    </row>
    <row r="1957" spans="1:2" x14ac:dyDescent="0.35">
      <c r="A1957" s="82" t="s">
        <v>74</v>
      </c>
      <c r="B1957" s="79">
        <v>1279</v>
      </c>
    </row>
    <row r="1958" spans="1:2" x14ac:dyDescent="0.35">
      <c r="A1958" s="82" t="s">
        <v>74</v>
      </c>
      <c r="B1958" s="79">
        <v>1279</v>
      </c>
    </row>
    <row r="1959" spans="1:2" x14ac:dyDescent="0.35">
      <c r="A1959" s="82" t="s">
        <v>74</v>
      </c>
      <c r="B1959" s="79">
        <v>1279</v>
      </c>
    </row>
    <row r="1960" spans="1:2" x14ac:dyDescent="0.35">
      <c r="A1960" s="82" t="s">
        <v>74</v>
      </c>
      <c r="B1960" s="79">
        <v>1279</v>
      </c>
    </row>
    <row r="1961" spans="1:2" x14ac:dyDescent="0.35">
      <c r="A1961" s="82" t="s">
        <v>74</v>
      </c>
      <c r="B1961" s="79">
        <v>1279</v>
      </c>
    </row>
    <row r="1962" spans="1:2" x14ac:dyDescent="0.35">
      <c r="A1962" s="82" t="s">
        <v>74</v>
      </c>
      <c r="B1962" s="79">
        <v>1279</v>
      </c>
    </row>
    <row r="1963" spans="1:2" x14ac:dyDescent="0.35">
      <c r="A1963" s="82" t="s">
        <v>74</v>
      </c>
      <c r="B1963" s="79">
        <v>1279</v>
      </c>
    </row>
    <row r="1964" spans="1:2" x14ac:dyDescent="0.35">
      <c r="A1964" s="82" t="s">
        <v>74</v>
      </c>
      <c r="B1964" s="79">
        <v>1279</v>
      </c>
    </row>
    <row r="1965" spans="1:2" x14ac:dyDescent="0.35">
      <c r="A1965" s="82" t="s">
        <v>74</v>
      </c>
      <c r="B1965" s="79">
        <v>1279</v>
      </c>
    </row>
    <row r="1966" spans="1:2" x14ac:dyDescent="0.35">
      <c r="A1966" s="82" t="s">
        <v>74</v>
      </c>
      <c r="B1966" s="79">
        <v>1279</v>
      </c>
    </row>
    <row r="1967" spans="1:2" x14ac:dyDescent="0.35">
      <c r="A1967" s="82" t="s">
        <v>74</v>
      </c>
      <c r="B1967" s="79">
        <v>1279</v>
      </c>
    </row>
    <row r="1968" spans="1:2" x14ac:dyDescent="0.35">
      <c r="A1968" s="82" t="s">
        <v>74</v>
      </c>
      <c r="B1968" s="79">
        <v>1279</v>
      </c>
    </row>
    <row r="1969" spans="1:2" x14ac:dyDescent="0.35">
      <c r="A1969" s="82" t="s">
        <v>74</v>
      </c>
      <c r="B1969" s="79">
        <v>1279</v>
      </c>
    </row>
    <row r="1970" spans="1:2" x14ac:dyDescent="0.35">
      <c r="A1970" s="82" t="s">
        <v>74</v>
      </c>
      <c r="B1970" s="79">
        <v>1279</v>
      </c>
    </row>
    <row r="1971" spans="1:2" x14ac:dyDescent="0.35">
      <c r="A1971" s="82" t="s">
        <v>74</v>
      </c>
      <c r="B1971" s="79">
        <v>1279</v>
      </c>
    </row>
    <row r="1972" spans="1:2" x14ac:dyDescent="0.35">
      <c r="A1972" s="82" t="s">
        <v>74</v>
      </c>
      <c r="B1972" s="79">
        <v>1279</v>
      </c>
    </row>
    <row r="1973" spans="1:2" x14ac:dyDescent="0.35">
      <c r="A1973" s="82" t="s">
        <v>74</v>
      </c>
      <c r="B1973" s="79">
        <v>1279</v>
      </c>
    </row>
    <row r="1974" spans="1:2" x14ac:dyDescent="0.35">
      <c r="A1974" s="82" t="s">
        <v>74</v>
      </c>
      <c r="B1974" s="79">
        <v>1279</v>
      </c>
    </row>
    <row r="1975" spans="1:2" x14ac:dyDescent="0.35">
      <c r="A1975" s="82" t="s">
        <v>74</v>
      </c>
      <c r="B1975" s="79">
        <v>1279</v>
      </c>
    </row>
    <row r="1976" spans="1:2" x14ac:dyDescent="0.35">
      <c r="A1976" s="82" t="s">
        <v>74</v>
      </c>
      <c r="B1976" s="79">
        <v>1279</v>
      </c>
    </row>
    <row r="1977" spans="1:2" x14ac:dyDescent="0.35">
      <c r="A1977" s="82" t="s">
        <v>74</v>
      </c>
      <c r="B1977" s="79">
        <v>1279</v>
      </c>
    </row>
    <row r="1978" spans="1:2" x14ac:dyDescent="0.35">
      <c r="A1978" s="82" t="s">
        <v>74</v>
      </c>
      <c r="B1978" s="79">
        <v>1279</v>
      </c>
    </row>
    <row r="1979" spans="1:2" x14ac:dyDescent="0.35">
      <c r="A1979" s="82" t="s">
        <v>74</v>
      </c>
      <c r="B1979" s="79">
        <v>1279</v>
      </c>
    </row>
    <row r="1980" spans="1:2" x14ac:dyDescent="0.35">
      <c r="A1980" s="82" t="s">
        <v>74</v>
      </c>
      <c r="B1980" s="79">
        <v>1279</v>
      </c>
    </row>
    <row r="1981" spans="1:2" x14ac:dyDescent="0.35">
      <c r="A1981" s="82" t="s">
        <v>74</v>
      </c>
      <c r="B1981" s="79">
        <v>1279</v>
      </c>
    </row>
    <row r="1982" spans="1:2" x14ac:dyDescent="0.35">
      <c r="A1982" s="82" t="s">
        <v>74</v>
      </c>
      <c r="B1982" s="79">
        <v>1279</v>
      </c>
    </row>
    <row r="1983" spans="1:2" x14ac:dyDescent="0.35">
      <c r="A1983" s="82" t="s">
        <v>74</v>
      </c>
      <c r="B1983" s="79">
        <v>1279</v>
      </c>
    </row>
    <row r="1984" spans="1:2" x14ac:dyDescent="0.35">
      <c r="A1984" s="82" t="s">
        <v>74</v>
      </c>
      <c r="B1984" s="79">
        <v>1279</v>
      </c>
    </row>
    <row r="1985" spans="1:2" x14ac:dyDescent="0.35">
      <c r="A1985" s="82" t="s">
        <v>74</v>
      </c>
      <c r="B1985" s="79">
        <v>1279</v>
      </c>
    </row>
    <row r="1986" spans="1:2" x14ac:dyDescent="0.35">
      <c r="A1986" s="82" t="s">
        <v>74</v>
      </c>
      <c r="B1986" s="79">
        <v>1279</v>
      </c>
    </row>
    <row r="1987" spans="1:2" x14ac:dyDescent="0.35">
      <c r="A1987" s="82" t="s">
        <v>74</v>
      </c>
      <c r="B1987" s="79">
        <v>1279</v>
      </c>
    </row>
    <row r="1988" spans="1:2" x14ac:dyDescent="0.35">
      <c r="A1988" s="82" t="s">
        <v>74</v>
      </c>
      <c r="B1988" s="79">
        <v>1279</v>
      </c>
    </row>
    <row r="1989" spans="1:2" x14ac:dyDescent="0.35">
      <c r="A1989" s="82" t="s">
        <v>74</v>
      </c>
      <c r="B1989" s="79">
        <v>1279</v>
      </c>
    </row>
    <row r="1990" spans="1:2" x14ac:dyDescent="0.35">
      <c r="A1990" s="82" t="s">
        <v>74</v>
      </c>
      <c r="B1990" s="79">
        <v>1279</v>
      </c>
    </row>
    <row r="1991" spans="1:2" x14ac:dyDescent="0.35">
      <c r="A1991" s="82" t="s">
        <v>74</v>
      </c>
      <c r="B1991" s="79">
        <v>1279</v>
      </c>
    </row>
    <row r="1992" spans="1:2" x14ac:dyDescent="0.35">
      <c r="A1992" s="82" t="s">
        <v>74</v>
      </c>
      <c r="B1992" s="79">
        <v>1279</v>
      </c>
    </row>
    <row r="1993" spans="1:2" x14ac:dyDescent="0.35">
      <c r="A1993" s="82" t="s">
        <v>74</v>
      </c>
      <c r="B1993" s="79">
        <v>1279</v>
      </c>
    </row>
    <row r="1994" spans="1:2" x14ac:dyDescent="0.35">
      <c r="A1994" s="82" t="s">
        <v>74</v>
      </c>
      <c r="B1994" s="79">
        <v>1279</v>
      </c>
    </row>
    <row r="1995" spans="1:2" x14ac:dyDescent="0.35">
      <c r="A1995" s="82" t="s">
        <v>74</v>
      </c>
      <c r="B1995" s="79">
        <v>1279</v>
      </c>
    </row>
    <row r="1996" spans="1:2" x14ac:dyDescent="0.35">
      <c r="A1996" s="82" t="s">
        <v>74</v>
      </c>
      <c r="B1996" s="79">
        <v>1279</v>
      </c>
    </row>
    <row r="1997" spans="1:2" x14ac:dyDescent="0.35">
      <c r="A1997" s="82" t="s">
        <v>74</v>
      </c>
      <c r="B1997" s="79">
        <v>1279</v>
      </c>
    </row>
    <row r="1998" spans="1:2" x14ac:dyDescent="0.35">
      <c r="A1998" s="82" t="s">
        <v>74</v>
      </c>
      <c r="B1998" s="79">
        <v>1279</v>
      </c>
    </row>
    <row r="1999" spans="1:2" x14ac:dyDescent="0.35">
      <c r="A1999" s="82" t="s">
        <v>74</v>
      </c>
      <c r="B1999" s="79">
        <v>1279</v>
      </c>
    </row>
    <row r="2000" spans="1:2" x14ac:dyDescent="0.35">
      <c r="A2000" s="82" t="s">
        <v>74</v>
      </c>
      <c r="B2000" s="79">
        <v>1279</v>
      </c>
    </row>
    <row r="2001" spans="1:2" x14ac:dyDescent="0.35">
      <c r="A2001" s="82" t="s">
        <v>74</v>
      </c>
      <c r="B2001" s="79">
        <v>1279</v>
      </c>
    </row>
    <row r="2002" spans="1:2" x14ac:dyDescent="0.35">
      <c r="A2002" s="82" t="s">
        <v>74</v>
      </c>
      <c r="B2002" s="79">
        <v>1279</v>
      </c>
    </row>
    <row r="2003" spans="1:2" x14ac:dyDescent="0.35">
      <c r="A2003" s="82" t="s">
        <v>74</v>
      </c>
      <c r="B2003" s="79">
        <v>1279</v>
      </c>
    </row>
    <row r="2004" spans="1:2" x14ac:dyDescent="0.35">
      <c r="A2004" s="82" t="s">
        <v>74</v>
      </c>
      <c r="B2004" s="79">
        <v>1279</v>
      </c>
    </row>
    <row r="2005" spans="1:2" x14ac:dyDescent="0.35">
      <c r="A2005" s="82" t="s">
        <v>74</v>
      </c>
      <c r="B2005" s="79">
        <v>1279</v>
      </c>
    </row>
    <row r="2006" spans="1:2" x14ac:dyDescent="0.35">
      <c r="A2006" s="82" t="s">
        <v>74</v>
      </c>
      <c r="B2006" s="79">
        <v>1279</v>
      </c>
    </row>
    <row r="2007" spans="1:2" x14ac:dyDescent="0.35">
      <c r="A2007" s="82" t="s">
        <v>74</v>
      </c>
      <c r="B2007" s="79">
        <v>1279</v>
      </c>
    </row>
    <row r="2008" spans="1:2" x14ac:dyDescent="0.35">
      <c r="A2008" s="82" t="s">
        <v>74</v>
      </c>
      <c r="B2008" s="79">
        <v>1279</v>
      </c>
    </row>
    <row r="2009" spans="1:2" x14ac:dyDescent="0.35">
      <c r="A2009" s="82" t="s">
        <v>74</v>
      </c>
      <c r="B2009" s="79">
        <v>1279</v>
      </c>
    </row>
    <row r="2010" spans="1:2" x14ac:dyDescent="0.35">
      <c r="A2010" s="82" t="s">
        <v>74</v>
      </c>
      <c r="B2010" s="79">
        <v>1279</v>
      </c>
    </row>
    <row r="2011" spans="1:2" x14ac:dyDescent="0.35">
      <c r="A2011" s="82" t="s">
        <v>74</v>
      </c>
      <c r="B2011" s="79">
        <v>1279</v>
      </c>
    </row>
    <row r="2012" spans="1:2" x14ac:dyDescent="0.35">
      <c r="A2012" s="82" t="s">
        <v>74</v>
      </c>
      <c r="B2012" s="79">
        <v>1279</v>
      </c>
    </row>
    <row r="2013" spans="1:2" x14ac:dyDescent="0.35">
      <c r="A2013" s="82" t="s">
        <v>74</v>
      </c>
      <c r="B2013" s="79">
        <v>1279</v>
      </c>
    </row>
    <row r="2014" spans="1:2" x14ac:dyDescent="0.35">
      <c r="A2014" s="82" t="s">
        <v>74</v>
      </c>
      <c r="B2014" s="79">
        <v>1279</v>
      </c>
    </row>
    <row r="2015" spans="1:2" x14ac:dyDescent="0.35">
      <c r="A2015" s="82" t="s">
        <v>74</v>
      </c>
      <c r="B2015" s="79">
        <v>1279</v>
      </c>
    </row>
    <row r="2016" spans="1:2" x14ac:dyDescent="0.35">
      <c r="A2016" s="82" t="s">
        <v>74</v>
      </c>
      <c r="B2016" s="79">
        <v>1279</v>
      </c>
    </row>
    <row r="2017" spans="1:2" x14ac:dyDescent="0.35">
      <c r="A2017" s="82" t="s">
        <v>74</v>
      </c>
      <c r="B2017" s="79">
        <v>1279</v>
      </c>
    </row>
    <row r="2018" spans="1:2" x14ac:dyDescent="0.35">
      <c r="A2018" s="82" t="s">
        <v>74</v>
      </c>
      <c r="B2018" s="79">
        <v>1279</v>
      </c>
    </row>
    <row r="2019" spans="1:2" x14ac:dyDescent="0.35">
      <c r="A2019" s="82" t="s">
        <v>74</v>
      </c>
      <c r="B2019" s="79">
        <v>1279</v>
      </c>
    </row>
    <row r="2020" spans="1:2" x14ac:dyDescent="0.35">
      <c r="A2020" s="82" t="s">
        <v>74</v>
      </c>
      <c r="B2020" s="79">
        <v>1279</v>
      </c>
    </row>
    <row r="2021" spans="1:2" x14ac:dyDescent="0.35">
      <c r="A2021" s="82" t="s">
        <v>74</v>
      </c>
      <c r="B2021" s="79">
        <v>1279</v>
      </c>
    </row>
    <row r="2022" spans="1:2" x14ac:dyDescent="0.35">
      <c r="A2022" s="82" t="s">
        <v>74</v>
      </c>
      <c r="B2022" s="79">
        <v>1279</v>
      </c>
    </row>
    <row r="2023" spans="1:2" x14ac:dyDescent="0.35">
      <c r="A2023" s="82" t="s">
        <v>74</v>
      </c>
      <c r="B2023" s="79">
        <v>1279</v>
      </c>
    </row>
    <row r="2024" spans="1:2" x14ac:dyDescent="0.35">
      <c r="A2024" s="82" t="s">
        <v>74</v>
      </c>
      <c r="B2024" s="79">
        <v>1279</v>
      </c>
    </row>
    <row r="2025" spans="1:2" x14ac:dyDescent="0.35">
      <c r="A2025" s="82" t="s">
        <v>74</v>
      </c>
      <c r="B2025" s="79">
        <v>1279</v>
      </c>
    </row>
    <row r="2026" spans="1:2" x14ac:dyDescent="0.35">
      <c r="A2026" s="82" t="s">
        <v>74</v>
      </c>
      <c r="B2026" s="79">
        <v>1279</v>
      </c>
    </row>
    <row r="2027" spans="1:2" x14ac:dyDescent="0.35">
      <c r="A2027" s="82" t="s">
        <v>74</v>
      </c>
      <c r="B2027" s="79">
        <v>1279</v>
      </c>
    </row>
    <row r="2028" spans="1:2" x14ac:dyDescent="0.35">
      <c r="A2028" s="82" t="s">
        <v>74</v>
      </c>
      <c r="B2028" s="79">
        <v>1279</v>
      </c>
    </row>
    <row r="2029" spans="1:2" x14ac:dyDescent="0.35">
      <c r="A2029" s="82" t="s">
        <v>74</v>
      </c>
      <c r="B2029" s="79">
        <v>1279</v>
      </c>
    </row>
    <row r="2030" spans="1:2" x14ac:dyDescent="0.35">
      <c r="A2030" s="82" t="s">
        <v>74</v>
      </c>
      <c r="B2030" s="79">
        <v>1279</v>
      </c>
    </row>
    <row r="2031" spans="1:2" x14ac:dyDescent="0.35">
      <c r="A2031" s="82" t="s">
        <v>74</v>
      </c>
      <c r="B2031" s="79">
        <v>1279</v>
      </c>
    </row>
    <row r="2032" spans="1:2" x14ac:dyDescent="0.35">
      <c r="A2032" s="82" t="s">
        <v>74</v>
      </c>
      <c r="B2032" s="79">
        <v>1279</v>
      </c>
    </row>
    <row r="2033" spans="1:2" x14ac:dyDescent="0.35">
      <c r="A2033" s="82" t="s">
        <v>74</v>
      </c>
      <c r="B2033" s="79">
        <v>1279</v>
      </c>
    </row>
    <row r="2034" spans="1:2" x14ac:dyDescent="0.35">
      <c r="A2034" s="82" t="s">
        <v>74</v>
      </c>
      <c r="B2034" s="79">
        <v>1279</v>
      </c>
    </row>
    <row r="2035" spans="1:2" x14ac:dyDescent="0.35">
      <c r="A2035" s="82" t="s">
        <v>74</v>
      </c>
      <c r="B2035" s="79">
        <v>1279</v>
      </c>
    </row>
    <row r="2036" spans="1:2" x14ac:dyDescent="0.35">
      <c r="A2036" s="82" t="s">
        <v>74</v>
      </c>
      <c r="B2036" s="79">
        <v>1279</v>
      </c>
    </row>
    <row r="2037" spans="1:2" x14ac:dyDescent="0.35">
      <c r="A2037" s="82" t="s">
        <v>74</v>
      </c>
      <c r="B2037" s="79">
        <v>1279</v>
      </c>
    </row>
    <row r="2038" spans="1:2" x14ac:dyDescent="0.35">
      <c r="A2038" s="82" t="s">
        <v>74</v>
      </c>
      <c r="B2038" s="79">
        <v>1279</v>
      </c>
    </row>
    <row r="2039" spans="1:2" x14ac:dyDescent="0.35">
      <c r="A2039" s="82" t="s">
        <v>74</v>
      </c>
      <c r="B2039" s="79">
        <v>1279</v>
      </c>
    </row>
    <row r="2040" spans="1:2" x14ac:dyDescent="0.35">
      <c r="A2040" s="82" t="s">
        <v>74</v>
      </c>
      <c r="B2040" s="79">
        <v>1279</v>
      </c>
    </row>
    <row r="2041" spans="1:2" x14ac:dyDescent="0.35">
      <c r="A2041" s="82" t="s">
        <v>74</v>
      </c>
      <c r="B2041" s="79">
        <v>1279</v>
      </c>
    </row>
    <row r="2042" spans="1:2" x14ac:dyDescent="0.35">
      <c r="A2042" s="82" t="s">
        <v>74</v>
      </c>
      <c r="B2042" s="79">
        <v>1279</v>
      </c>
    </row>
    <row r="2043" spans="1:2" x14ac:dyDescent="0.35">
      <c r="A2043" s="82" t="s">
        <v>74</v>
      </c>
      <c r="B2043" s="79">
        <v>1279</v>
      </c>
    </row>
    <row r="2044" spans="1:2" x14ac:dyDescent="0.35">
      <c r="A2044" s="82" t="s">
        <v>74</v>
      </c>
      <c r="B2044" s="79">
        <v>1279</v>
      </c>
    </row>
    <row r="2045" spans="1:2" x14ac:dyDescent="0.35">
      <c r="A2045" s="82" t="s">
        <v>74</v>
      </c>
      <c r="B2045" s="79">
        <v>1279</v>
      </c>
    </row>
    <row r="2046" spans="1:2" x14ac:dyDescent="0.35">
      <c r="A2046" s="82" t="s">
        <v>74</v>
      </c>
      <c r="B2046" s="79">
        <v>1279</v>
      </c>
    </row>
    <row r="2047" spans="1:2" x14ac:dyDescent="0.35">
      <c r="A2047" s="82" t="s">
        <v>74</v>
      </c>
      <c r="B2047" s="79">
        <v>1279</v>
      </c>
    </row>
    <row r="2048" spans="1:2" x14ac:dyDescent="0.35">
      <c r="A2048" s="82" t="s">
        <v>74</v>
      </c>
      <c r="B2048" s="79">
        <v>1279</v>
      </c>
    </row>
    <row r="2049" spans="1:2" x14ac:dyDescent="0.35">
      <c r="A2049" s="82" t="s">
        <v>74</v>
      </c>
      <c r="B2049" s="79">
        <v>1279</v>
      </c>
    </row>
    <row r="2050" spans="1:2" x14ac:dyDescent="0.35">
      <c r="A2050" s="82" t="s">
        <v>74</v>
      </c>
      <c r="B2050" s="79">
        <v>1279</v>
      </c>
    </row>
    <row r="2051" spans="1:2" x14ac:dyDescent="0.35">
      <c r="A2051" s="82" t="s">
        <v>74</v>
      </c>
      <c r="B2051" s="79">
        <v>1279</v>
      </c>
    </row>
    <row r="2052" spans="1:2" x14ac:dyDescent="0.35">
      <c r="A2052" s="82" t="s">
        <v>74</v>
      </c>
      <c r="B2052" s="79">
        <v>1279</v>
      </c>
    </row>
    <row r="2053" spans="1:2" x14ac:dyDescent="0.35">
      <c r="A2053" s="82" t="s">
        <v>74</v>
      </c>
      <c r="B2053" s="79">
        <v>1279</v>
      </c>
    </row>
    <row r="2054" spans="1:2" x14ac:dyDescent="0.35">
      <c r="A2054" s="82" t="s">
        <v>74</v>
      </c>
      <c r="B2054" s="79">
        <v>1279</v>
      </c>
    </row>
    <row r="2055" spans="1:2" x14ac:dyDescent="0.35">
      <c r="A2055" s="82" t="s">
        <v>74</v>
      </c>
      <c r="B2055" s="79">
        <v>1279</v>
      </c>
    </row>
    <row r="2056" spans="1:2" x14ac:dyDescent="0.35">
      <c r="A2056" s="82" t="s">
        <v>74</v>
      </c>
      <c r="B2056" s="79">
        <v>1279</v>
      </c>
    </row>
    <row r="2057" spans="1:2" x14ac:dyDescent="0.35">
      <c r="A2057" s="82" t="s">
        <v>74</v>
      </c>
      <c r="B2057" s="79">
        <v>1279</v>
      </c>
    </row>
    <row r="2058" spans="1:2" x14ac:dyDescent="0.35">
      <c r="A2058" s="82" t="s">
        <v>74</v>
      </c>
      <c r="B2058" s="79">
        <v>1279</v>
      </c>
    </row>
    <row r="2059" spans="1:2" x14ac:dyDescent="0.35">
      <c r="A2059" s="82" t="s">
        <v>74</v>
      </c>
      <c r="B2059" s="79">
        <v>1279</v>
      </c>
    </row>
    <row r="2060" spans="1:2" x14ac:dyDescent="0.35">
      <c r="A2060" s="82" t="s">
        <v>74</v>
      </c>
      <c r="B2060" s="79">
        <v>1279</v>
      </c>
    </row>
    <row r="2061" spans="1:2" x14ac:dyDescent="0.35">
      <c r="A2061" s="82" t="s">
        <v>74</v>
      </c>
      <c r="B2061" s="79">
        <v>1279</v>
      </c>
    </row>
    <row r="2062" spans="1:2" x14ac:dyDescent="0.35">
      <c r="A2062" s="82" t="s">
        <v>74</v>
      </c>
      <c r="B2062" s="79">
        <v>1279</v>
      </c>
    </row>
    <row r="2063" spans="1:2" x14ac:dyDescent="0.35">
      <c r="A2063" s="82" t="s">
        <v>74</v>
      </c>
      <c r="B2063" s="79">
        <v>1279</v>
      </c>
    </row>
    <row r="2064" spans="1:2" x14ac:dyDescent="0.35">
      <c r="A2064" s="82" t="s">
        <v>74</v>
      </c>
      <c r="B2064" s="79">
        <v>1279</v>
      </c>
    </row>
    <row r="2065" spans="1:2" x14ac:dyDescent="0.35">
      <c r="A2065" s="82" t="s">
        <v>74</v>
      </c>
      <c r="B2065" s="79">
        <v>1279</v>
      </c>
    </row>
    <row r="2066" spans="1:2" x14ac:dyDescent="0.35">
      <c r="A2066" s="82" t="s">
        <v>74</v>
      </c>
      <c r="B2066" s="79">
        <v>1279</v>
      </c>
    </row>
    <row r="2067" spans="1:2" x14ac:dyDescent="0.35">
      <c r="A2067" s="82" t="s">
        <v>74</v>
      </c>
      <c r="B2067" s="79">
        <v>1279</v>
      </c>
    </row>
    <row r="2068" spans="1:2" x14ac:dyDescent="0.35">
      <c r="A2068" s="82" t="s">
        <v>74</v>
      </c>
      <c r="B2068" s="79">
        <v>1279</v>
      </c>
    </row>
    <row r="2069" spans="1:2" x14ac:dyDescent="0.35">
      <c r="A2069" s="82" t="s">
        <v>74</v>
      </c>
      <c r="B2069" s="79">
        <v>1279</v>
      </c>
    </row>
    <row r="2070" spans="1:2" x14ac:dyDescent="0.35">
      <c r="A2070" s="82" t="s">
        <v>74</v>
      </c>
      <c r="B2070" s="79">
        <v>1279</v>
      </c>
    </row>
    <row r="2071" spans="1:2" x14ac:dyDescent="0.35">
      <c r="A2071" s="82" t="s">
        <v>74</v>
      </c>
      <c r="B2071" s="79">
        <v>1279</v>
      </c>
    </row>
    <row r="2072" spans="1:2" x14ac:dyDescent="0.35">
      <c r="A2072" s="82" t="s">
        <v>74</v>
      </c>
      <c r="B2072" s="79">
        <v>1279</v>
      </c>
    </row>
    <row r="2073" spans="1:2" x14ac:dyDescent="0.35">
      <c r="A2073" s="82" t="s">
        <v>74</v>
      </c>
      <c r="B2073" s="79">
        <v>1279</v>
      </c>
    </row>
    <row r="2074" spans="1:2" x14ac:dyDescent="0.35">
      <c r="A2074" s="82" t="s">
        <v>74</v>
      </c>
      <c r="B2074" s="79">
        <v>1279</v>
      </c>
    </row>
    <row r="2075" spans="1:2" x14ac:dyDescent="0.35">
      <c r="A2075" s="82" t="s">
        <v>74</v>
      </c>
      <c r="B2075" s="79">
        <v>1279</v>
      </c>
    </row>
    <row r="2076" spans="1:2" x14ac:dyDescent="0.35">
      <c r="A2076" s="82" t="s">
        <v>74</v>
      </c>
      <c r="B2076" s="79">
        <v>1279</v>
      </c>
    </row>
    <row r="2077" spans="1:2" x14ac:dyDescent="0.35">
      <c r="A2077" s="82" t="s">
        <v>74</v>
      </c>
      <c r="B2077" s="79">
        <v>1279</v>
      </c>
    </row>
    <row r="2078" spans="1:2" x14ac:dyDescent="0.35">
      <c r="A2078" s="82" t="s">
        <v>74</v>
      </c>
      <c r="B2078" s="79">
        <v>1279</v>
      </c>
    </row>
    <row r="2079" spans="1:2" x14ac:dyDescent="0.35">
      <c r="A2079" s="82" t="s">
        <v>74</v>
      </c>
      <c r="B2079" s="79">
        <v>1279</v>
      </c>
    </row>
    <row r="2080" spans="1:2" x14ac:dyDescent="0.35">
      <c r="A2080" s="82" t="s">
        <v>74</v>
      </c>
      <c r="B2080" s="79">
        <v>1279</v>
      </c>
    </row>
    <row r="2081" spans="1:2" x14ac:dyDescent="0.35">
      <c r="A2081" s="82" t="s">
        <v>74</v>
      </c>
      <c r="B2081" s="79">
        <v>1279</v>
      </c>
    </row>
    <row r="2082" spans="1:2" x14ac:dyDescent="0.35">
      <c r="A2082" s="82" t="s">
        <v>74</v>
      </c>
      <c r="B2082" s="79">
        <v>1279</v>
      </c>
    </row>
    <row r="2083" spans="1:2" x14ac:dyDescent="0.35">
      <c r="A2083" s="82" t="s">
        <v>74</v>
      </c>
      <c r="B2083" s="79">
        <v>1279</v>
      </c>
    </row>
    <row r="2084" spans="1:2" x14ac:dyDescent="0.35">
      <c r="A2084" s="82" t="s">
        <v>74</v>
      </c>
      <c r="B2084" s="79">
        <v>1279</v>
      </c>
    </row>
    <row r="2085" spans="1:2" x14ac:dyDescent="0.35">
      <c r="A2085" s="82" t="s">
        <v>74</v>
      </c>
      <c r="B2085" s="79">
        <v>1279</v>
      </c>
    </row>
    <row r="2086" spans="1:2" x14ac:dyDescent="0.35">
      <c r="A2086" s="82" t="s">
        <v>74</v>
      </c>
      <c r="B2086" s="79">
        <v>1279</v>
      </c>
    </row>
    <row r="2087" spans="1:2" x14ac:dyDescent="0.35">
      <c r="A2087" s="82" t="s">
        <v>74</v>
      </c>
      <c r="B2087" s="79">
        <v>1279</v>
      </c>
    </row>
    <row r="2088" spans="1:2" x14ac:dyDescent="0.35">
      <c r="A2088" s="82" t="s">
        <v>74</v>
      </c>
      <c r="B2088" s="79">
        <v>1279</v>
      </c>
    </row>
    <row r="2089" spans="1:2" x14ac:dyDescent="0.35">
      <c r="A2089" s="82" t="s">
        <v>74</v>
      </c>
      <c r="B2089" s="79">
        <v>1279</v>
      </c>
    </row>
    <row r="2090" spans="1:2" x14ac:dyDescent="0.35">
      <c r="A2090" s="82" t="s">
        <v>74</v>
      </c>
      <c r="B2090" s="79">
        <v>1279</v>
      </c>
    </row>
    <row r="2091" spans="1:2" x14ac:dyDescent="0.35">
      <c r="A2091" s="82" t="s">
        <v>74</v>
      </c>
      <c r="B2091" s="79">
        <v>1279</v>
      </c>
    </row>
    <row r="2092" spans="1:2" x14ac:dyDescent="0.35">
      <c r="A2092" s="82" t="s">
        <v>74</v>
      </c>
      <c r="B2092" s="79">
        <v>1279</v>
      </c>
    </row>
    <row r="2093" spans="1:2" x14ac:dyDescent="0.35">
      <c r="A2093" s="82" t="s">
        <v>74</v>
      </c>
      <c r="B2093" s="79">
        <v>1279</v>
      </c>
    </row>
    <row r="2094" spans="1:2" x14ac:dyDescent="0.35">
      <c r="A2094" s="82" t="s">
        <v>74</v>
      </c>
      <c r="B2094" s="79">
        <v>1279</v>
      </c>
    </row>
    <row r="2095" spans="1:2" x14ac:dyDescent="0.35">
      <c r="A2095" s="82" t="s">
        <v>74</v>
      </c>
      <c r="B2095" s="79">
        <v>1279</v>
      </c>
    </row>
    <row r="2096" spans="1:2" x14ac:dyDescent="0.35">
      <c r="A2096" s="82" t="s">
        <v>74</v>
      </c>
      <c r="B2096" s="79">
        <v>1279</v>
      </c>
    </row>
    <row r="2097" spans="1:2" x14ac:dyDescent="0.35">
      <c r="A2097" s="82" t="s">
        <v>74</v>
      </c>
      <c r="B2097" s="79">
        <v>1279</v>
      </c>
    </row>
    <row r="2098" spans="1:2" x14ac:dyDescent="0.35">
      <c r="A2098" s="82" t="s">
        <v>74</v>
      </c>
      <c r="B2098" s="79">
        <v>1279</v>
      </c>
    </row>
    <row r="2099" spans="1:2" x14ac:dyDescent="0.35">
      <c r="A2099" s="82" t="s">
        <v>74</v>
      </c>
      <c r="B2099" s="79">
        <v>1279</v>
      </c>
    </row>
    <row r="2100" spans="1:2" x14ac:dyDescent="0.35">
      <c r="A2100" s="82" t="s">
        <v>74</v>
      </c>
      <c r="B2100" s="79">
        <v>1279</v>
      </c>
    </row>
    <row r="2101" spans="1:2" x14ac:dyDescent="0.35">
      <c r="A2101" s="82" t="s">
        <v>74</v>
      </c>
      <c r="B2101" s="79">
        <v>1279</v>
      </c>
    </row>
    <row r="2102" spans="1:2" x14ac:dyDescent="0.35">
      <c r="A2102" s="82" t="s">
        <v>74</v>
      </c>
      <c r="B2102" s="79">
        <v>1279</v>
      </c>
    </row>
    <row r="2103" spans="1:2" x14ac:dyDescent="0.35">
      <c r="A2103" s="82" t="s">
        <v>74</v>
      </c>
      <c r="B2103" s="79">
        <v>1279</v>
      </c>
    </row>
    <row r="2104" spans="1:2" x14ac:dyDescent="0.35">
      <c r="A2104" s="82" t="s">
        <v>74</v>
      </c>
      <c r="B2104" s="79">
        <v>1279</v>
      </c>
    </row>
    <row r="2105" spans="1:2" x14ac:dyDescent="0.35">
      <c r="A2105" s="82" t="s">
        <v>74</v>
      </c>
      <c r="B2105" s="79">
        <v>1279</v>
      </c>
    </row>
    <row r="2106" spans="1:2" x14ac:dyDescent="0.35">
      <c r="A2106" s="82" t="s">
        <v>74</v>
      </c>
      <c r="B2106" s="79">
        <v>1279</v>
      </c>
    </row>
    <row r="2107" spans="1:2" x14ac:dyDescent="0.35">
      <c r="A2107" s="82" t="s">
        <v>74</v>
      </c>
      <c r="B2107" s="79">
        <v>1279</v>
      </c>
    </row>
    <row r="2108" spans="1:2" x14ac:dyDescent="0.35">
      <c r="A2108" s="82" t="s">
        <v>74</v>
      </c>
      <c r="B2108" s="79">
        <v>1279</v>
      </c>
    </row>
    <row r="2109" spans="1:2" x14ac:dyDescent="0.35">
      <c r="A2109" s="82" t="s">
        <v>74</v>
      </c>
      <c r="B2109" s="79">
        <v>1279</v>
      </c>
    </row>
    <row r="2110" spans="1:2" x14ac:dyDescent="0.35">
      <c r="A2110" s="82" t="s">
        <v>74</v>
      </c>
      <c r="B2110" s="79">
        <v>1279</v>
      </c>
    </row>
    <row r="2111" spans="1:2" x14ac:dyDescent="0.35">
      <c r="A2111" s="82" t="s">
        <v>74</v>
      </c>
      <c r="B2111" s="79">
        <v>1279</v>
      </c>
    </row>
    <row r="2112" spans="1:2" x14ac:dyDescent="0.35">
      <c r="A2112" s="82" t="s">
        <v>74</v>
      </c>
      <c r="B2112" s="79">
        <v>1279</v>
      </c>
    </row>
    <row r="2113" spans="1:2" x14ac:dyDescent="0.35">
      <c r="A2113" s="82" t="s">
        <v>74</v>
      </c>
      <c r="B2113" s="79">
        <v>1279</v>
      </c>
    </row>
    <row r="2114" spans="1:2" x14ac:dyDescent="0.35">
      <c r="A2114" s="82" t="s">
        <v>74</v>
      </c>
      <c r="B2114" s="79">
        <v>1279</v>
      </c>
    </row>
    <row r="2115" spans="1:2" x14ac:dyDescent="0.35">
      <c r="A2115" s="82" t="s">
        <v>74</v>
      </c>
      <c r="B2115" s="79">
        <v>1279</v>
      </c>
    </row>
    <row r="2116" spans="1:2" x14ac:dyDescent="0.35">
      <c r="A2116" s="82" t="s">
        <v>74</v>
      </c>
      <c r="B2116" s="79">
        <v>1279</v>
      </c>
    </row>
    <row r="2117" spans="1:2" x14ac:dyDescent="0.35">
      <c r="A2117" s="82" t="s">
        <v>74</v>
      </c>
      <c r="B2117" s="79">
        <v>1279</v>
      </c>
    </row>
    <row r="2118" spans="1:2" x14ac:dyDescent="0.35">
      <c r="A2118" s="82" t="s">
        <v>74</v>
      </c>
      <c r="B2118" s="79">
        <v>1279</v>
      </c>
    </row>
    <row r="2119" spans="1:2" x14ac:dyDescent="0.35">
      <c r="A2119" s="82" t="s">
        <v>74</v>
      </c>
      <c r="B2119" s="79">
        <v>1279</v>
      </c>
    </row>
    <row r="2120" spans="1:2" x14ac:dyDescent="0.35">
      <c r="A2120" s="82" t="s">
        <v>74</v>
      </c>
      <c r="B2120" s="79">
        <v>1279</v>
      </c>
    </row>
    <row r="2121" spans="1:2" x14ac:dyDescent="0.35">
      <c r="A2121" s="82" t="s">
        <v>74</v>
      </c>
      <c r="B2121" s="79">
        <v>1279</v>
      </c>
    </row>
    <row r="2122" spans="1:2" x14ac:dyDescent="0.35">
      <c r="A2122" s="82" t="s">
        <v>74</v>
      </c>
      <c r="B2122" s="79">
        <v>1279</v>
      </c>
    </row>
    <row r="2123" spans="1:2" x14ac:dyDescent="0.35">
      <c r="A2123" s="82" t="s">
        <v>74</v>
      </c>
      <c r="B2123" s="79">
        <v>1279</v>
      </c>
    </row>
    <row r="2124" spans="1:2" x14ac:dyDescent="0.35">
      <c r="A2124" s="82" t="s">
        <v>74</v>
      </c>
      <c r="B2124" s="79">
        <v>1279</v>
      </c>
    </row>
    <row r="2125" spans="1:2" x14ac:dyDescent="0.35">
      <c r="A2125" s="82" t="s">
        <v>74</v>
      </c>
      <c r="B2125" s="79">
        <v>1279</v>
      </c>
    </row>
    <row r="2126" spans="1:2" x14ac:dyDescent="0.35">
      <c r="A2126" s="82" t="s">
        <v>74</v>
      </c>
      <c r="B2126" s="79">
        <v>1279</v>
      </c>
    </row>
    <row r="2127" spans="1:2" x14ac:dyDescent="0.35">
      <c r="A2127" s="82" t="s">
        <v>74</v>
      </c>
      <c r="B2127" s="79">
        <v>1279</v>
      </c>
    </row>
    <row r="2128" spans="1:2" x14ac:dyDescent="0.35">
      <c r="A2128" s="82" t="s">
        <v>74</v>
      </c>
      <c r="B2128" s="79">
        <v>1279</v>
      </c>
    </row>
    <row r="2129" spans="1:2" x14ac:dyDescent="0.35">
      <c r="A2129" s="82" t="s">
        <v>74</v>
      </c>
      <c r="B2129" s="79">
        <v>1279</v>
      </c>
    </row>
    <row r="2130" spans="1:2" x14ac:dyDescent="0.35">
      <c r="A2130" s="82" t="s">
        <v>74</v>
      </c>
      <c r="B2130" s="79">
        <v>1279</v>
      </c>
    </row>
    <row r="2131" spans="1:2" x14ac:dyDescent="0.35">
      <c r="A2131" s="82" t="s">
        <v>74</v>
      </c>
      <c r="B2131" s="79">
        <v>1279</v>
      </c>
    </row>
    <row r="2132" spans="1:2" x14ac:dyDescent="0.35">
      <c r="A2132" s="82" t="s">
        <v>74</v>
      </c>
      <c r="B2132" s="79">
        <v>1279</v>
      </c>
    </row>
    <row r="2133" spans="1:2" x14ac:dyDescent="0.35">
      <c r="A2133" s="82" t="s">
        <v>74</v>
      </c>
      <c r="B2133" s="79">
        <v>1279</v>
      </c>
    </row>
    <row r="2134" spans="1:2" x14ac:dyDescent="0.35">
      <c r="A2134" s="82" t="s">
        <v>74</v>
      </c>
      <c r="B2134" s="79">
        <v>1279</v>
      </c>
    </row>
    <row r="2135" spans="1:2" x14ac:dyDescent="0.35">
      <c r="A2135" s="82" t="s">
        <v>74</v>
      </c>
      <c r="B2135" s="79">
        <v>1279</v>
      </c>
    </row>
    <row r="2136" spans="1:2" x14ac:dyDescent="0.35">
      <c r="A2136" s="82" t="s">
        <v>74</v>
      </c>
      <c r="B2136" s="79">
        <v>1279</v>
      </c>
    </row>
    <row r="2137" spans="1:2" x14ac:dyDescent="0.35">
      <c r="A2137" s="82" t="s">
        <v>74</v>
      </c>
      <c r="B2137" s="79">
        <v>1279</v>
      </c>
    </row>
    <row r="2138" spans="1:2" x14ac:dyDescent="0.35">
      <c r="A2138" s="82" t="s">
        <v>74</v>
      </c>
      <c r="B2138" s="79">
        <v>1279</v>
      </c>
    </row>
    <row r="2139" spans="1:2" x14ac:dyDescent="0.35">
      <c r="A2139" s="82" t="s">
        <v>74</v>
      </c>
      <c r="B2139" s="79">
        <v>1279</v>
      </c>
    </row>
    <row r="2140" spans="1:2" x14ac:dyDescent="0.35">
      <c r="A2140" s="82" t="s">
        <v>74</v>
      </c>
      <c r="B2140" s="79">
        <v>1279</v>
      </c>
    </row>
    <row r="2141" spans="1:2" x14ac:dyDescent="0.35">
      <c r="A2141" s="82" t="s">
        <v>74</v>
      </c>
      <c r="B2141" s="79">
        <v>1279</v>
      </c>
    </row>
    <row r="2142" spans="1:2" x14ac:dyDescent="0.35">
      <c r="A2142" s="82" t="s">
        <v>74</v>
      </c>
      <c r="B2142" s="79">
        <v>1279</v>
      </c>
    </row>
    <row r="2143" spans="1:2" x14ac:dyDescent="0.35">
      <c r="A2143" s="82" t="s">
        <v>74</v>
      </c>
      <c r="B2143" s="79">
        <v>1279</v>
      </c>
    </row>
    <row r="2144" spans="1:2" x14ac:dyDescent="0.35">
      <c r="A2144" s="82" t="s">
        <v>74</v>
      </c>
      <c r="B2144" s="79">
        <v>1279</v>
      </c>
    </row>
    <row r="2145" spans="1:2" x14ac:dyDescent="0.35">
      <c r="A2145" s="82" t="s">
        <v>74</v>
      </c>
      <c r="B2145" s="79">
        <v>1279</v>
      </c>
    </row>
    <row r="2146" spans="1:2" x14ac:dyDescent="0.35">
      <c r="A2146" s="82" t="s">
        <v>74</v>
      </c>
      <c r="B2146" s="79">
        <v>1279</v>
      </c>
    </row>
    <row r="2147" spans="1:2" x14ac:dyDescent="0.35">
      <c r="A2147" s="82" t="s">
        <v>74</v>
      </c>
      <c r="B2147" s="79">
        <v>1279</v>
      </c>
    </row>
    <row r="2148" spans="1:2" x14ac:dyDescent="0.35">
      <c r="A2148" s="82" t="s">
        <v>74</v>
      </c>
      <c r="B2148" s="79">
        <v>1279</v>
      </c>
    </row>
    <row r="2149" spans="1:2" x14ac:dyDescent="0.35">
      <c r="A2149" s="82" t="s">
        <v>74</v>
      </c>
      <c r="B2149" s="79">
        <v>1279</v>
      </c>
    </row>
    <row r="2150" spans="1:2" x14ac:dyDescent="0.35">
      <c r="A2150" s="82" t="s">
        <v>74</v>
      </c>
      <c r="B2150" s="79">
        <v>1279</v>
      </c>
    </row>
    <row r="2151" spans="1:2" x14ac:dyDescent="0.35">
      <c r="A2151" s="82" t="s">
        <v>74</v>
      </c>
      <c r="B2151" s="79">
        <v>1279</v>
      </c>
    </row>
    <row r="2152" spans="1:2" x14ac:dyDescent="0.35">
      <c r="A2152" s="82" t="s">
        <v>74</v>
      </c>
      <c r="B2152" s="79">
        <v>1279</v>
      </c>
    </row>
    <row r="2153" spans="1:2" x14ac:dyDescent="0.35">
      <c r="A2153" s="82" t="s">
        <v>74</v>
      </c>
      <c r="B2153" s="79">
        <v>1279</v>
      </c>
    </row>
    <row r="2154" spans="1:2" x14ac:dyDescent="0.35">
      <c r="A2154" s="82" t="s">
        <v>74</v>
      </c>
      <c r="B2154" s="79">
        <v>1279</v>
      </c>
    </row>
    <row r="2155" spans="1:2" x14ac:dyDescent="0.35">
      <c r="A2155" s="82" t="s">
        <v>74</v>
      </c>
      <c r="B2155" s="79">
        <v>1279</v>
      </c>
    </row>
    <row r="2156" spans="1:2" x14ac:dyDescent="0.35">
      <c r="A2156" s="82" t="s">
        <v>74</v>
      </c>
      <c r="B2156" s="79">
        <v>1279</v>
      </c>
    </row>
    <row r="2157" spans="1:2" x14ac:dyDescent="0.35">
      <c r="A2157" s="82" t="s">
        <v>74</v>
      </c>
      <c r="B2157" s="79">
        <v>1279</v>
      </c>
    </row>
    <row r="2158" spans="1:2" x14ac:dyDescent="0.35">
      <c r="A2158" s="82" t="s">
        <v>74</v>
      </c>
      <c r="B2158" s="79">
        <v>1279</v>
      </c>
    </row>
    <row r="2159" spans="1:2" x14ac:dyDescent="0.35">
      <c r="A2159" s="82" t="s">
        <v>74</v>
      </c>
      <c r="B2159" s="79">
        <v>1279</v>
      </c>
    </row>
    <row r="2160" spans="1:2" x14ac:dyDescent="0.35">
      <c r="A2160" s="82" t="s">
        <v>74</v>
      </c>
      <c r="B2160" s="79">
        <v>1279</v>
      </c>
    </row>
    <row r="2161" spans="1:2" x14ac:dyDescent="0.35">
      <c r="A2161" s="82" t="s">
        <v>74</v>
      </c>
      <c r="B2161" s="79">
        <v>1279</v>
      </c>
    </row>
    <row r="2162" spans="1:2" x14ac:dyDescent="0.35">
      <c r="A2162" s="82" t="s">
        <v>74</v>
      </c>
      <c r="B2162" s="79">
        <v>1279</v>
      </c>
    </row>
    <row r="2163" spans="1:2" x14ac:dyDescent="0.35">
      <c r="A2163" s="82" t="s">
        <v>74</v>
      </c>
      <c r="B2163" s="79">
        <v>1279</v>
      </c>
    </row>
    <row r="2164" spans="1:2" x14ac:dyDescent="0.35">
      <c r="A2164" s="82" t="s">
        <v>74</v>
      </c>
      <c r="B2164" s="79">
        <v>1279</v>
      </c>
    </row>
    <row r="2165" spans="1:2" x14ac:dyDescent="0.35">
      <c r="A2165" s="82" t="s">
        <v>74</v>
      </c>
      <c r="B2165" s="79">
        <v>1279</v>
      </c>
    </row>
    <row r="2166" spans="1:2" x14ac:dyDescent="0.35">
      <c r="A2166" s="82" t="s">
        <v>74</v>
      </c>
      <c r="B2166" s="79">
        <v>1279</v>
      </c>
    </row>
    <row r="2167" spans="1:2" x14ac:dyDescent="0.35">
      <c r="A2167" s="82" t="s">
        <v>74</v>
      </c>
      <c r="B2167" s="79">
        <v>1279</v>
      </c>
    </row>
    <row r="2168" spans="1:2" x14ac:dyDescent="0.35">
      <c r="A2168" s="82" t="s">
        <v>74</v>
      </c>
      <c r="B2168" s="79">
        <v>1279</v>
      </c>
    </row>
    <row r="2169" spans="1:2" x14ac:dyDescent="0.35">
      <c r="A2169" s="82" t="s">
        <v>74</v>
      </c>
      <c r="B2169" s="79">
        <v>1279</v>
      </c>
    </row>
    <row r="2170" spans="1:2" x14ac:dyDescent="0.35">
      <c r="A2170" s="82" t="s">
        <v>74</v>
      </c>
      <c r="B2170" s="79">
        <v>1279</v>
      </c>
    </row>
    <row r="2171" spans="1:2" x14ac:dyDescent="0.35">
      <c r="A2171" s="82" t="s">
        <v>74</v>
      </c>
      <c r="B2171" s="79">
        <v>1279</v>
      </c>
    </row>
    <row r="2172" spans="1:2" x14ac:dyDescent="0.35">
      <c r="A2172" s="82" t="s">
        <v>74</v>
      </c>
      <c r="B2172" s="79">
        <v>1279</v>
      </c>
    </row>
    <row r="2173" spans="1:2" x14ac:dyDescent="0.35">
      <c r="A2173" s="82" t="s">
        <v>74</v>
      </c>
      <c r="B2173" s="79">
        <v>1279</v>
      </c>
    </row>
    <row r="2174" spans="1:2" x14ac:dyDescent="0.35">
      <c r="A2174" s="82" t="s">
        <v>74</v>
      </c>
      <c r="B2174" s="79">
        <v>1279</v>
      </c>
    </row>
    <row r="2175" spans="1:2" x14ac:dyDescent="0.35">
      <c r="A2175" s="82" t="s">
        <v>74</v>
      </c>
      <c r="B2175" s="79">
        <v>1279</v>
      </c>
    </row>
    <row r="2176" spans="1:2" x14ac:dyDescent="0.35">
      <c r="A2176" s="82" t="s">
        <v>74</v>
      </c>
      <c r="B2176" s="79">
        <v>1279</v>
      </c>
    </row>
    <row r="2177" spans="1:2" x14ac:dyDescent="0.35">
      <c r="A2177" s="82" t="s">
        <v>74</v>
      </c>
      <c r="B2177" s="79">
        <v>1279</v>
      </c>
    </row>
    <row r="2178" spans="1:2" x14ac:dyDescent="0.35">
      <c r="A2178" s="82" t="s">
        <v>74</v>
      </c>
      <c r="B2178" s="79">
        <v>1279</v>
      </c>
    </row>
    <row r="2179" spans="1:2" x14ac:dyDescent="0.35">
      <c r="A2179" s="82" t="s">
        <v>74</v>
      </c>
      <c r="B2179" s="79">
        <v>1279</v>
      </c>
    </row>
    <row r="2180" spans="1:2" x14ac:dyDescent="0.35">
      <c r="A2180" s="82" t="s">
        <v>74</v>
      </c>
      <c r="B2180" s="79">
        <v>1279</v>
      </c>
    </row>
    <row r="2181" spans="1:2" x14ac:dyDescent="0.35">
      <c r="A2181" s="82" t="s">
        <v>74</v>
      </c>
      <c r="B2181" s="79">
        <v>1279</v>
      </c>
    </row>
    <row r="2182" spans="1:2" x14ac:dyDescent="0.35">
      <c r="A2182" s="82" t="s">
        <v>74</v>
      </c>
      <c r="B2182" s="79">
        <v>1279</v>
      </c>
    </row>
    <row r="2183" spans="1:2" x14ac:dyDescent="0.35">
      <c r="A2183" s="82" t="s">
        <v>74</v>
      </c>
      <c r="B2183" s="79">
        <v>1279</v>
      </c>
    </row>
    <row r="2184" spans="1:2" x14ac:dyDescent="0.35">
      <c r="A2184" s="82" t="s">
        <v>74</v>
      </c>
      <c r="B2184" s="79">
        <v>1279</v>
      </c>
    </row>
    <row r="2185" spans="1:2" x14ac:dyDescent="0.35">
      <c r="A2185" s="82" t="s">
        <v>74</v>
      </c>
      <c r="B2185" s="79">
        <v>1279</v>
      </c>
    </row>
    <row r="2186" spans="1:2" x14ac:dyDescent="0.35">
      <c r="A2186" s="82" t="s">
        <v>74</v>
      </c>
      <c r="B2186" s="79">
        <v>1279</v>
      </c>
    </row>
    <row r="2187" spans="1:2" x14ac:dyDescent="0.35">
      <c r="A2187" s="82" t="s">
        <v>74</v>
      </c>
      <c r="B2187" s="79">
        <v>1279</v>
      </c>
    </row>
    <row r="2188" spans="1:2" x14ac:dyDescent="0.35">
      <c r="A2188" s="82" t="s">
        <v>74</v>
      </c>
      <c r="B2188" s="79">
        <v>1279</v>
      </c>
    </row>
    <row r="2189" spans="1:2" x14ac:dyDescent="0.35">
      <c r="A2189" s="82" t="s">
        <v>74</v>
      </c>
      <c r="B2189" s="79">
        <v>1279</v>
      </c>
    </row>
    <row r="2190" spans="1:2" x14ac:dyDescent="0.35">
      <c r="A2190" s="82" t="s">
        <v>74</v>
      </c>
      <c r="B2190" s="79">
        <v>1279</v>
      </c>
    </row>
    <row r="2191" spans="1:2" x14ac:dyDescent="0.35">
      <c r="A2191" s="82" t="s">
        <v>74</v>
      </c>
      <c r="B2191" s="79">
        <v>1279</v>
      </c>
    </row>
    <row r="2192" spans="1:2" x14ac:dyDescent="0.35">
      <c r="A2192" s="82" t="s">
        <v>74</v>
      </c>
      <c r="B2192" s="79">
        <v>1279</v>
      </c>
    </row>
    <row r="2193" spans="1:2" x14ac:dyDescent="0.35">
      <c r="A2193" s="82" t="s">
        <v>74</v>
      </c>
      <c r="B2193" s="79">
        <v>1279</v>
      </c>
    </row>
    <row r="2194" spans="1:2" x14ac:dyDescent="0.35">
      <c r="A2194" s="82" t="s">
        <v>74</v>
      </c>
      <c r="B2194" s="79">
        <v>1279</v>
      </c>
    </row>
    <row r="2195" spans="1:2" x14ac:dyDescent="0.35">
      <c r="A2195" s="82" t="s">
        <v>74</v>
      </c>
      <c r="B2195" s="79">
        <v>1279</v>
      </c>
    </row>
    <row r="2196" spans="1:2" x14ac:dyDescent="0.35">
      <c r="A2196" s="82" t="s">
        <v>74</v>
      </c>
      <c r="B2196" s="79">
        <v>1279</v>
      </c>
    </row>
    <row r="2197" spans="1:2" x14ac:dyDescent="0.35">
      <c r="A2197" s="82" t="s">
        <v>74</v>
      </c>
      <c r="B2197" s="79">
        <v>1279</v>
      </c>
    </row>
    <row r="2198" spans="1:2" x14ac:dyDescent="0.35">
      <c r="A2198" s="82" t="s">
        <v>74</v>
      </c>
      <c r="B2198" s="79">
        <v>1279</v>
      </c>
    </row>
    <row r="2199" spans="1:2" x14ac:dyDescent="0.35">
      <c r="A2199" s="82" t="s">
        <v>74</v>
      </c>
      <c r="B2199" s="79">
        <v>1279</v>
      </c>
    </row>
    <row r="2200" spans="1:2" x14ac:dyDescent="0.35">
      <c r="A2200" s="82" t="s">
        <v>74</v>
      </c>
      <c r="B2200" s="79">
        <v>1279</v>
      </c>
    </row>
    <row r="2201" spans="1:2" x14ac:dyDescent="0.35">
      <c r="A2201" s="82" t="s">
        <v>74</v>
      </c>
      <c r="B2201" s="79">
        <v>1279</v>
      </c>
    </row>
    <row r="2202" spans="1:2" x14ac:dyDescent="0.35">
      <c r="A2202" s="82" t="s">
        <v>74</v>
      </c>
      <c r="B2202" s="79">
        <v>1279</v>
      </c>
    </row>
    <row r="2203" spans="1:2" x14ac:dyDescent="0.35">
      <c r="A2203" s="82" t="s">
        <v>74</v>
      </c>
      <c r="B2203" s="79">
        <v>1279</v>
      </c>
    </row>
    <row r="2204" spans="1:2" x14ac:dyDescent="0.35">
      <c r="A2204" s="82" t="s">
        <v>74</v>
      </c>
      <c r="B2204" s="79">
        <v>1279</v>
      </c>
    </row>
    <row r="2205" spans="1:2" x14ac:dyDescent="0.35">
      <c r="A2205" s="82" t="s">
        <v>74</v>
      </c>
      <c r="B2205" s="79">
        <v>1279</v>
      </c>
    </row>
    <row r="2206" spans="1:2" x14ac:dyDescent="0.35">
      <c r="A2206" s="82" t="s">
        <v>74</v>
      </c>
      <c r="B2206" s="79">
        <v>1279</v>
      </c>
    </row>
    <row r="2207" spans="1:2" x14ac:dyDescent="0.35">
      <c r="A2207" s="82" t="s">
        <v>74</v>
      </c>
      <c r="B2207" s="79">
        <v>1279</v>
      </c>
    </row>
    <row r="2208" spans="1:2" x14ac:dyDescent="0.35">
      <c r="A2208" s="82" t="s">
        <v>74</v>
      </c>
      <c r="B2208" s="79">
        <v>1279</v>
      </c>
    </row>
    <row r="2209" spans="1:2" x14ac:dyDescent="0.35">
      <c r="A2209" s="82" t="s">
        <v>74</v>
      </c>
      <c r="B2209" s="79">
        <v>1279</v>
      </c>
    </row>
    <row r="2210" spans="1:2" x14ac:dyDescent="0.35">
      <c r="A2210" s="82" t="s">
        <v>74</v>
      </c>
      <c r="B2210" s="79">
        <v>1279</v>
      </c>
    </row>
    <row r="2211" spans="1:2" x14ac:dyDescent="0.35">
      <c r="A2211" s="82" t="s">
        <v>74</v>
      </c>
      <c r="B2211" s="79">
        <v>1279</v>
      </c>
    </row>
    <row r="2212" spans="1:2" x14ac:dyDescent="0.35">
      <c r="A2212" s="82" t="s">
        <v>74</v>
      </c>
      <c r="B2212" s="79">
        <v>1279</v>
      </c>
    </row>
    <row r="2213" spans="1:2" x14ac:dyDescent="0.35">
      <c r="A2213" s="82" t="s">
        <v>74</v>
      </c>
      <c r="B2213" s="79">
        <v>1279</v>
      </c>
    </row>
    <row r="2214" spans="1:2" x14ac:dyDescent="0.35">
      <c r="A2214" s="82" t="s">
        <v>74</v>
      </c>
      <c r="B2214" s="79">
        <v>1279</v>
      </c>
    </row>
    <row r="2215" spans="1:2" x14ac:dyDescent="0.35">
      <c r="A2215" s="82" t="s">
        <v>74</v>
      </c>
      <c r="B2215" s="79">
        <v>1279</v>
      </c>
    </row>
    <row r="2216" spans="1:2" x14ac:dyDescent="0.35">
      <c r="A2216" s="82" t="s">
        <v>74</v>
      </c>
      <c r="B2216" s="79">
        <v>1279</v>
      </c>
    </row>
    <row r="2217" spans="1:2" x14ac:dyDescent="0.35">
      <c r="A2217" s="82" t="s">
        <v>74</v>
      </c>
      <c r="B2217" s="79">
        <v>1279</v>
      </c>
    </row>
    <row r="2218" spans="1:2" x14ac:dyDescent="0.35">
      <c r="A2218" s="82" t="s">
        <v>74</v>
      </c>
      <c r="B2218" s="79">
        <v>1279</v>
      </c>
    </row>
    <row r="2219" spans="1:2" x14ac:dyDescent="0.35">
      <c r="A2219" s="82" t="s">
        <v>74</v>
      </c>
      <c r="B2219" s="79">
        <v>1279</v>
      </c>
    </row>
    <row r="2220" spans="1:2" x14ac:dyDescent="0.35">
      <c r="A2220" s="82" t="s">
        <v>74</v>
      </c>
      <c r="B2220" s="79">
        <v>1279</v>
      </c>
    </row>
    <row r="2221" spans="1:2" x14ac:dyDescent="0.35">
      <c r="A2221" s="82" t="s">
        <v>74</v>
      </c>
      <c r="B2221" s="79">
        <v>1279</v>
      </c>
    </row>
    <row r="2222" spans="1:2" x14ac:dyDescent="0.35">
      <c r="A2222" s="82" t="s">
        <v>74</v>
      </c>
      <c r="B2222" s="79">
        <v>1279</v>
      </c>
    </row>
    <row r="2223" spans="1:2" x14ac:dyDescent="0.35">
      <c r="A2223" s="82" t="s">
        <v>74</v>
      </c>
      <c r="B2223" s="79">
        <v>1279</v>
      </c>
    </row>
    <row r="2224" spans="1:2" x14ac:dyDescent="0.35">
      <c r="A2224" s="82" t="s">
        <v>74</v>
      </c>
      <c r="B2224" s="79">
        <v>1279</v>
      </c>
    </row>
    <row r="2225" spans="1:2" x14ac:dyDescent="0.35">
      <c r="A2225" s="82" t="s">
        <v>74</v>
      </c>
      <c r="B2225" s="79">
        <v>1279</v>
      </c>
    </row>
    <row r="2226" spans="1:2" x14ac:dyDescent="0.35">
      <c r="A2226" s="82" t="s">
        <v>74</v>
      </c>
      <c r="B2226" s="79">
        <v>1279</v>
      </c>
    </row>
    <row r="2227" spans="1:2" x14ac:dyDescent="0.35">
      <c r="A2227" s="82" t="s">
        <v>74</v>
      </c>
      <c r="B2227" s="79">
        <v>1279</v>
      </c>
    </row>
    <row r="2228" spans="1:2" x14ac:dyDescent="0.35">
      <c r="A2228" s="82" t="s">
        <v>74</v>
      </c>
      <c r="B2228" s="79">
        <v>1279</v>
      </c>
    </row>
    <row r="2229" spans="1:2" x14ac:dyDescent="0.35">
      <c r="A2229" s="82" t="s">
        <v>74</v>
      </c>
      <c r="B2229" s="79">
        <v>1279</v>
      </c>
    </row>
    <row r="2230" spans="1:2" x14ac:dyDescent="0.35">
      <c r="A2230" s="82" t="s">
        <v>74</v>
      </c>
      <c r="B2230" s="79">
        <v>1279</v>
      </c>
    </row>
    <row r="2231" spans="1:2" x14ac:dyDescent="0.35">
      <c r="A2231" s="82" t="s">
        <v>74</v>
      </c>
      <c r="B2231" s="79">
        <v>1279</v>
      </c>
    </row>
    <row r="2232" spans="1:2" x14ac:dyDescent="0.35">
      <c r="A2232" s="82" t="s">
        <v>74</v>
      </c>
      <c r="B2232" s="79">
        <v>1279</v>
      </c>
    </row>
    <row r="2233" spans="1:2" x14ac:dyDescent="0.35">
      <c r="A2233" s="82" t="s">
        <v>74</v>
      </c>
      <c r="B2233" s="79">
        <v>1279</v>
      </c>
    </row>
    <row r="2234" spans="1:2" x14ac:dyDescent="0.35">
      <c r="A2234" s="82" t="s">
        <v>74</v>
      </c>
      <c r="B2234" s="79">
        <v>1279</v>
      </c>
    </row>
    <row r="2235" spans="1:2" x14ac:dyDescent="0.35">
      <c r="A2235" s="82" t="s">
        <v>74</v>
      </c>
      <c r="B2235" s="79">
        <v>1279</v>
      </c>
    </row>
    <row r="2236" spans="1:2" x14ac:dyDescent="0.35">
      <c r="A2236" s="82" t="s">
        <v>74</v>
      </c>
      <c r="B2236" s="79">
        <v>1279</v>
      </c>
    </row>
    <row r="2237" spans="1:2" x14ac:dyDescent="0.35">
      <c r="A2237" s="82" t="s">
        <v>74</v>
      </c>
      <c r="B2237" s="79">
        <v>1279</v>
      </c>
    </row>
    <row r="2238" spans="1:2" x14ac:dyDescent="0.35">
      <c r="A2238" s="82" t="s">
        <v>74</v>
      </c>
      <c r="B2238" s="79">
        <v>1279</v>
      </c>
    </row>
    <row r="2239" spans="1:2" x14ac:dyDescent="0.35">
      <c r="A2239" s="82" t="s">
        <v>74</v>
      </c>
      <c r="B2239" s="79">
        <v>1279</v>
      </c>
    </row>
    <row r="2240" spans="1:2" x14ac:dyDescent="0.35">
      <c r="A2240" s="82" t="s">
        <v>74</v>
      </c>
      <c r="B2240" s="79">
        <v>1279</v>
      </c>
    </row>
    <row r="2241" spans="1:2" x14ac:dyDescent="0.35">
      <c r="A2241" s="82" t="s">
        <v>74</v>
      </c>
      <c r="B2241" s="79">
        <v>1279</v>
      </c>
    </row>
    <row r="2242" spans="1:2" x14ac:dyDescent="0.35">
      <c r="A2242" s="82" t="s">
        <v>74</v>
      </c>
      <c r="B2242" s="79">
        <v>1279</v>
      </c>
    </row>
    <row r="2243" spans="1:2" x14ac:dyDescent="0.35">
      <c r="A2243" s="82" t="s">
        <v>74</v>
      </c>
      <c r="B2243" s="79">
        <v>1279</v>
      </c>
    </row>
    <row r="2244" spans="1:2" x14ac:dyDescent="0.35">
      <c r="A2244" s="82" t="s">
        <v>74</v>
      </c>
      <c r="B2244" s="79">
        <v>1279</v>
      </c>
    </row>
    <row r="2245" spans="1:2" x14ac:dyDescent="0.35">
      <c r="A2245" s="82" t="s">
        <v>74</v>
      </c>
      <c r="B2245" s="79">
        <v>1279</v>
      </c>
    </row>
    <row r="2246" spans="1:2" x14ac:dyDescent="0.35">
      <c r="A2246" s="82" t="s">
        <v>74</v>
      </c>
      <c r="B2246" s="79">
        <v>1279</v>
      </c>
    </row>
    <row r="2247" spans="1:2" x14ac:dyDescent="0.35">
      <c r="A2247" s="82" t="s">
        <v>74</v>
      </c>
      <c r="B2247" s="79">
        <v>1279</v>
      </c>
    </row>
    <row r="2248" spans="1:2" x14ac:dyDescent="0.35">
      <c r="A2248" s="82" t="s">
        <v>74</v>
      </c>
      <c r="B2248" s="79">
        <v>1279</v>
      </c>
    </row>
    <row r="2249" spans="1:2" x14ac:dyDescent="0.35">
      <c r="A2249" s="82" t="s">
        <v>74</v>
      </c>
      <c r="B2249" s="79">
        <v>1279</v>
      </c>
    </row>
    <row r="2250" spans="1:2" x14ac:dyDescent="0.35">
      <c r="A2250" s="82" t="s">
        <v>74</v>
      </c>
      <c r="B2250" s="79">
        <v>1279</v>
      </c>
    </row>
    <row r="2251" spans="1:2" x14ac:dyDescent="0.35">
      <c r="A2251" s="82" t="s">
        <v>74</v>
      </c>
      <c r="B2251" s="79">
        <v>1279</v>
      </c>
    </row>
    <row r="2252" spans="1:2" x14ac:dyDescent="0.35">
      <c r="A2252" s="82" t="s">
        <v>74</v>
      </c>
      <c r="B2252" s="79">
        <v>1279</v>
      </c>
    </row>
    <row r="2253" spans="1:2" x14ac:dyDescent="0.35">
      <c r="A2253" s="82" t="s">
        <v>74</v>
      </c>
      <c r="B2253" s="79">
        <v>1279</v>
      </c>
    </row>
    <row r="2254" spans="1:2" x14ac:dyDescent="0.35">
      <c r="A2254" s="82" t="s">
        <v>74</v>
      </c>
      <c r="B2254" s="79">
        <v>1279</v>
      </c>
    </row>
    <row r="2255" spans="1:2" x14ac:dyDescent="0.35">
      <c r="A2255" s="82" t="s">
        <v>74</v>
      </c>
      <c r="B2255" s="79">
        <v>1279</v>
      </c>
    </row>
    <row r="2256" spans="1:2" x14ac:dyDescent="0.35">
      <c r="A2256" s="82" t="s">
        <v>74</v>
      </c>
      <c r="B2256" s="79">
        <v>1279</v>
      </c>
    </row>
    <row r="2257" spans="1:2" x14ac:dyDescent="0.35">
      <c r="A2257" s="82" t="s">
        <v>74</v>
      </c>
      <c r="B2257" s="79">
        <v>1279</v>
      </c>
    </row>
    <row r="2258" spans="1:2" x14ac:dyDescent="0.35">
      <c r="A2258" s="82" t="s">
        <v>74</v>
      </c>
      <c r="B2258" s="79">
        <v>1279</v>
      </c>
    </row>
    <row r="2259" spans="1:2" x14ac:dyDescent="0.35">
      <c r="A2259" s="82" t="s">
        <v>74</v>
      </c>
      <c r="B2259" s="79">
        <v>1279</v>
      </c>
    </row>
    <row r="2260" spans="1:2" x14ac:dyDescent="0.35">
      <c r="A2260" s="82" t="s">
        <v>74</v>
      </c>
      <c r="B2260" s="79">
        <v>1279</v>
      </c>
    </row>
    <row r="2261" spans="1:2" x14ac:dyDescent="0.35">
      <c r="A2261" s="82" t="s">
        <v>89</v>
      </c>
      <c r="B2261" s="79">
        <v>1279</v>
      </c>
    </row>
    <row r="2262" spans="1:2" x14ac:dyDescent="0.35">
      <c r="A2262" s="82" t="s">
        <v>89</v>
      </c>
      <c r="B2262" s="79">
        <v>1279</v>
      </c>
    </row>
    <row r="2263" spans="1:2" x14ac:dyDescent="0.35">
      <c r="A2263" s="82" t="s">
        <v>89</v>
      </c>
      <c r="B2263" s="79">
        <v>1279</v>
      </c>
    </row>
    <row r="2264" spans="1:2" x14ac:dyDescent="0.35">
      <c r="A2264" s="82" t="s">
        <v>89</v>
      </c>
      <c r="B2264" s="79">
        <v>1279</v>
      </c>
    </row>
    <row r="2265" spans="1:2" x14ac:dyDescent="0.35">
      <c r="A2265" s="82" t="s">
        <v>89</v>
      </c>
      <c r="B2265" s="79">
        <v>1279</v>
      </c>
    </row>
    <row r="2266" spans="1:2" x14ac:dyDescent="0.35">
      <c r="A2266" s="82" t="s">
        <v>89</v>
      </c>
      <c r="B2266" s="79">
        <v>1279</v>
      </c>
    </row>
    <row r="2267" spans="1:2" x14ac:dyDescent="0.35">
      <c r="A2267" s="82" t="s">
        <v>89</v>
      </c>
      <c r="B2267" s="79">
        <v>1279</v>
      </c>
    </row>
    <row r="2268" spans="1:2" x14ac:dyDescent="0.35">
      <c r="A2268" s="82" t="s">
        <v>89</v>
      </c>
      <c r="B2268" s="79">
        <v>1279</v>
      </c>
    </row>
    <row r="2269" spans="1:2" x14ac:dyDescent="0.35">
      <c r="A2269" s="82" t="s">
        <v>89</v>
      </c>
      <c r="B2269" s="79">
        <v>1279</v>
      </c>
    </row>
    <row r="2270" spans="1:2" x14ac:dyDescent="0.35">
      <c r="A2270" s="82" t="s">
        <v>89</v>
      </c>
      <c r="B2270" s="79">
        <v>1279</v>
      </c>
    </row>
    <row r="2271" spans="1:2" x14ac:dyDescent="0.35">
      <c r="A2271" s="82" t="s">
        <v>89</v>
      </c>
      <c r="B2271" s="79">
        <v>1279</v>
      </c>
    </row>
    <row r="2272" spans="1:2" x14ac:dyDescent="0.35">
      <c r="A2272" s="82" t="s">
        <v>89</v>
      </c>
      <c r="B2272" s="79">
        <v>1279</v>
      </c>
    </row>
    <row r="2273" spans="1:2" x14ac:dyDescent="0.35">
      <c r="A2273" s="82" t="s">
        <v>75</v>
      </c>
      <c r="B2273" s="79">
        <v>1329</v>
      </c>
    </row>
    <row r="2274" spans="1:2" x14ac:dyDescent="0.35">
      <c r="A2274" s="82" t="s">
        <v>75</v>
      </c>
      <c r="B2274" s="79">
        <v>1329</v>
      </c>
    </row>
    <row r="2275" spans="1:2" x14ac:dyDescent="0.35">
      <c r="A2275" s="82" t="s">
        <v>75</v>
      </c>
      <c r="B2275" s="79">
        <v>1329</v>
      </c>
    </row>
    <row r="2276" spans="1:2" x14ac:dyDescent="0.35">
      <c r="A2276" s="82" t="s">
        <v>75</v>
      </c>
      <c r="B2276" s="79">
        <v>1329</v>
      </c>
    </row>
    <row r="2277" spans="1:2" x14ac:dyDescent="0.35">
      <c r="A2277" s="82" t="s">
        <v>75</v>
      </c>
      <c r="B2277" s="79">
        <v>1329</v>
      </c>
    </row>
    <row r="2278" spans="1:2" x14ac:dyDescent="0.35">
      <c r="A2278" s="82" t="s">
        <v>75</v>
      </c>
      <c r="B2278" s="79">
        <v>1329</v>
      </c>
    </row>
    <row r="2279" spans="1:2" x14ac:dyDescent="0.35">
      <c r="A2279" s="82" t="s">
        <v>75</v>
      </c>
      <c r="B2279" s="79">
        <v>1329</v>
      </c>
    </row>
    <row r="2280" spans="1:2" x14ac:dyDescent="0.35">
      <c r="A2280" s="82" t="s">
        <v>75</v>
      </c>
      <c r="B2280" s="79">
        <v>1329</v>
      </c>
    </row>
    <row r="2281" spans="1:2" x14ac:dyDescent="0.35">
      <c r="A2281" s="82" t="s">
        <v>75</v>
      </c>
      <c r="B2281" s="79">
        <v>1329</v>
      </c>
    </row>
    <row r="2282" spans="1:2" x14ac:dyDescent="0.35">
      <c r="A2282" s="82" t="s">
        <v>75</v>
      </c>
      <c r="B2282" s="79">
        <v>1329</v>
      </c>
    </row>
    <row r="2283" spans="1:2" x14ac:dyDescent="0.35">
      <c r="A2283" s="82" t="s">
        <v>75</v>
      </c>
      <c r="B2283" s="79">
        <v>1329</v>
      </c>
    </row>
    <row r="2284" spans="1:2" x14ac:dyDescent="0.35">
      <c r="A2284" s="82" t="s">
        <v>75</v>
      </c>
      <c r="B2284" s="79">
        <v>1329</v>
      </c>
    </row>
    <row r="2285" spans="1:2" x14ac:dyDescent="0.35">
      <c r="A2285" s="82" t="s">
        <v>75</v>
      </c>
      <c r="B2285" s="79">
        <v>1329</v>
      </c>
    </row>
    <row r="2286" spans="1:2" x14ac:dyDescent="0.35">
      <c r="A2286" s="82" t="s">
        <v>75</v>
      </c>
      <c r="B2286" s="79">
        <v>1329</v>
      </c>
    </row>
    <row r="2287" spans="1:2" x14ac:dyDescent="0.35">
      <c r="A2287" s="82" t="s">
        <v>75</v>
      </c>
      <c r="B2287" s="79">
        <v>1329</v>
      </c>
    </row>
    <row r="2288" spans="1:2" x14ac:dyDescent="0.35">
      <c r="A2288" s="82" t="s">
        <v>75</v>
      </c>
      <c r="B2288" s="79">
        <v>1329</v>
      </c>
    </row>
    <row r="2289" spans="1:2" x14ac:dyDescent="0.35">
      <c r="A2289" s="82" t="s">
        <v>75</v>
      </c>
      <c r="B2289" s="79">
        <v>1329</v>
      </c>
    </row>
    <row r="2290" spans="1:2" x14ac:dyDescent="0.35">
      <c r="A2290" s="82" t="s">
        <v>75</v>
      </c>
      <c r="B2290" s="79">
        <v>1329</v>
      </c>
    </row>
    <row r="2291" spans="1:2" x14ac:dyDescent="0.35">
      <c r="A2291" s="82" t="s">
        <v>75</v>
      </c>
      <c r="B2291" s="79">
        <v>1329</v>
      </c>
    </row>
    <row r="2292" spans="1:2" x14ac:dyDescent="0.35">
      <c r="A2292" s="82" t="s">
        <v>75</v>
      </c>
      <c r="B2292" s="79">
        <v>1329</v>
      </c>
    </row>
    <row r="2293" spans="1:2" x14ac:dyDescent="0.35">
      <c r="A2293" s="82" t="s">
        <v>75</v>
      </c>
      <c r="B2293" s="79">
        <v>1329</v>
      </c>
    </row>
    <row r="2294" spans="1:2" x14ac:dyDescent="0.35">
      <c r="A2294" s="82" t="s">
        <v>75</v>
      </c>
      <c r="B2294" s="79">
        <v>1329</v>
      </c>
    </row>
    <row r="2295" spans="1:2" x14ac:dyDescent="0.35">
      <c r="A2295" s="82" t="s">
        <v>75</v>
      </c>
      <c r="B2295" s="79">
        <v>1329</v>
      </c>
    </row>
    <row r="2296" spans="1:2" x14ac:dyDescent="0.35">
      <c r="A2296" s="82" t="s">
        <v>75</v>
      </c>
      <c r="B2296" s="79">
        <v>1329</v>
      </c>
    </row>
    <row r="2297" spans="1:2" x14ac:dyDescent="0.35">
      <c r="A2297" s="82" t="s">
        <v>75</v>
      </c>
      <c r="B2297" s="79">
        <v>1329</v>
      </c>
    </row>
    <row r="2298" spans="1:2" x14ac:dyDescent="0.35">
      <c r="A2298" s="82" t="s">
        <v>75</v>
      </c>
      <c r="B2298" s="79">
        <v>1329</v>
      </c>
    </row>
    <row r="2299" spans="1:2" x14ac:dyDescent="0.35">
      <c r="A2299" s="82" t="s">
        <v>75</v>
      </c>
      <c r="B2299" s="79">
        <v>1329</v>
      </c>
    </row>
    <row r="2300" spans="1:2" x14ac:dyDescent="0.35">
      <c r="A2300" s="82" t="s">
        <v>75</v>
      </c>
      <c r="B2300" s="79">
        <v>1329</v>
      </c>
    </row>
    <row r="2301" spans="1:2" x14ac:dyDescent="0.35">
      <c r="A2301" s="82" t="s">
        <v>75</v>
      </c>
      <c r="B2301" s="79">
        <v>1329</v>
      </c>
    </row>
    <row r="2302" spans="1:2" x14ac:dyDescent="0.35">
      <c r="A2302" s="82" t="s">
        <v>75</v>
      </c>
      <c r="B2302" s="79">
        <v>1329</v>
      </c>
    </row>
    <row r="2303" spans="1:2" x14ac:dyDescent="0.35">
      <c r="A2303" s="82" t="s">
        <v>75</v>
      </c>
      <c r="B2303" s="79">
        <v>1329</v>
      </c>
    </row>
    <row r="2304" spans="1:2" x14ac:dyDescent="0.35">
      <c r="A2304" s="82" t="s">
        <v>75</v>
      </c>
      <c r="B2304" s="79">
        <v>1329</v>
      </c>
    </row>
    <row r="2305" spans="1:2" x14ac:dyDescent="0.35">
      <c r="A2305" s="82" t="s">
        <v>75</v>
      </c>
      <c r="B2305" s="79">
        <v>1329</v>
      </c>
    </row>
    <row r="2306" spans="1:2" x14ac:dyDescent="0.35">
      <c r="A2306" s="82" t="s">
        <v>75</v>
      </c>
      <c r="B2306" s="79">
        <v>1329</v>
      </c>
    </row>
    <row r="2307" spans="1:2" x14ac:dyDescent="0.35">
      <c r="A2307" s="82" t="s">
        <v>75</v>
      </c>
      <c r="B2307" s="79">
        <v>1329</v>
      </c>
    </row>
    <row r="2308" spans="1:2" x14ac:dyDescent="0.35">
      <c r="A2308" s="82" t="s">
        <v>75</v>
      </c>
      <c r="B2308" s="79">
        <v>1329</v>
      </c>
    </row>
    <row r="2309" spans="1:2" x14ac:dyDescent="0.35">
      <c r="A2309" s="82" t="s">
        <v>75</v>
      </c>
      <c r="B2309" s="79">
        <v>1329</v>
      </c>
    </row>
    <row r="2310" spans="1:2" x14ac:dyDescent="0.35">
      <c r="A2310" s="82" t="s">
        <v>75</v>
      </c>
      <c r="B2310" s="79">
        <v>1329</v>
      </c>
    </row>
    <row r="2311" spans="1:2" x14ac:dyDescent="0.35">
      <c r="A2311" s="82" t="s">
        <v>75</v>
      </c>
      <c r="B2311" s="79">
        <v>1329</v>
      </c>
    </row>
    <row r="2312" spans="1:2" x14ac:dyDescent="0.35">
      <c r="A2312" s="82" t="s">
        <v>75</v>
      </c>
      <c r="B2312" s="79">
        <v>1329</v>
      </c>
    </row>
    <row r="2313" spans="1:2" x14ac:dyDescent="0.35">
      <c r="A2313" s="82" t="s">
        <v>75</v>
      </c>
      <c r="B2313" s="79">
        <v>1329</v>
      </c>
    </row>
    <row r="2314" spans="1:2" x14ac:dyDescent="0.35">
      <c r="A2314" s="82" t="s">
        <v>75</v>
      </c>
      <c r="B2314" s="79">
        <v>1329</v>
      </c>
    </row>
    <row r="2315" spans="1:2" x14ac:dyDescent="0.35">
      <c r="A2315" s="82" t="s">
        <v>75</v>
      </c>
      <c r="B2315" s="79">
        <v>1329</v>
      </c>
    </row>
    <row r="2316" spans="1:2" x14ac:dyDescent="0.35">
      <c r="A2316" s="82" t="s">
        <v>75</v>
      </c>
      <c r="B2316" s="79">
        <v>1329</v>
      </c>
    </row>
    <row r="2317" spans="1:2" x14ac:dyDescent="0.35">
      <c r="A2317" s="82" t="s">
        <v>75</v>
      </c>
      <c r="B2317" s="79">
        <v>1329</v>
      </c>
    </row>
    <row r="2318" spans="1:2" x14ac:dyDescent="0.35">
      <c r="A2318" s="82" t="s">
        <v>75</v>
      </c>
      <c r="B2318" s="79">
        <v>1329</v>
      </c>
    </row>
    <row r="2319" spans="1:2" x14ac:dyDescent="0.35">
      <c r="A2319" s="82" t="s">
        <v>75</v>
      </c>
      <c r="B2319" s="79">
        <v>1329</v>
      </c>
    </row>
    <row r="2320" spans="1:2" x14ac:dyDescent="0.35">
      <c r="A2320" s="82" t="s">
        <v>75</v>
      </c>
      <c r="B2320" s="79">
        <v>1329</v>
      </c>
    </row>
    <row r="2321" spans="1:2" x14ac:dyDescent="0.35">
      <c r="A2321" s="82" t="s">
        <v>75</v>
      </c>
      <c r="B2321" s="79">
        <v>1329</v>
      </c>
    </row>
    <row r="2322" spans="1:2" x14ac:dyDescent="0.35">
      <c r="A2322" s="82" t="s">
        <v>75</v>
      </c>
      <c r="B2322" s="79">
        <v>1329</v>
      </c>
    </row>
    <row r="2323" spans="1:2" x14ac:dyDescent="0.35">
      <c r="A2323" s="82" t="s">
        <v>75</v>
      </c>
      <c r="B2323" s="79">
        <v>1329</v>
      </c>
    </row>
    <row r="2324" spans="1:2" x14ac:dyDescent="0.35">
      <c r="A2324" s="82" t="s">
        <v>75</v>
      </c>
      <c r="B2324" s="79">
        <v>1329</v>
      </c>
    </row>
    <row r="2325" spans="1:2" x14ac:dyDescent="0.35">
      <c r="A2325" s="82" t="s">
        <v>75</v>
      </c>
      <c r="B2325" s="79">
        <v>1329</v>
      </c>
    </row>
    <row r="2326" spans="1:2" x14ac:dyDescent="0.35">
      <c r="A2326" s="82" t="s">
        <v>75</v>
      </c>
      <c r="B2326" s="79">
        <v>1329</v>
      </c>
    </row>
    <row r="2327" spans="1:2" x14ac:dyDescent="0.35">
      <c r="A2327" s="82" t="s">
        <v>75</v>
      </c>
      <c r="B2327" s="79">
        <v>1329</v>
      </c>
    </row>
    <row r="2328" spans="1:2" x14ac:dyDescent="0.35">
      <c r="A2328" s="82" t="s">
        <v>75</v>
      </c>
      <c r="B2328" s="79">
        <v>1329</v>
      </c>
    </row>
    <row r="2329" spans="1:2" x14ac:dyDescent="0.35">
      <c r="A2329" s="82" t="s">
        <v>75</v>
      </c>
      <c r="B2329" s="79">
        <v>1329</v>
      </c>
    </row>
    <row r="2330" spans="1:2" x14ac:dyDescent="0.35">
      <c r="A2330" s="82" t="s">
        <v>75</v>
      </c>
      <c r="B2330" s="79">
        <v>1329</v>
      </c>
    </row>
    <row r="2331" spans="1:2" x14ac:dyDescent="0.35">
      <c r="A2331" s="82" t="s">
        <v>75</v>
      </c>
      <c r="B2331" s="79">
        <v>1329</v>
      </c>
    </row>
    <row r="2332" spans="1:2" x14ac:dyDescent="0.35">
      <c r="A2332" s="82" t="s">
        <v>75</v>
      </c>
      <c r="B2332" s="79">
        <v>1329</v>
      </c>
    </row>
    <row r="2333" spans="1:2" x14ac:dyDescent="0.35">
      <c r="A2333" s="82" t="s">
        <v>75</v>
      </c>
      <c r="B2333" s="79">
        <v>1329</v>
      </c>
    </row>
    <row r="2334" spans="1:2" x14ac:dyDescent="0.35">
      <c r="A2334" s="82" t="s">
        <v>75</v>
      </c>
      <c r="B2334" s="79">
        <v>1329</v>
      </c>
    </row>
    <row r="2335" spans="1:2" x14ac:dyDescent="0.35">
      <c r="A2335" s="82" t="s">
        <v>75</v>
      </c>
      <c r="B2335" s="79">
        <v>1329</v>
      </c>
    </row>
    <row r="2336" spans="1:2" x14ac:dyDescent="0.35">
      <c r="A2336" s="82" t="s">
        <v>75</v>
      </c>
      <c r="B2336" s="79">
        <v>1329</v>
      </c>
    </row>
    <row r="2337" spans="1:2" x14ac:dyDescent="0.35">
      <c r="A2337" s="82" t="s">
        <v>75</v>
      </c>
      <c r="B2337" s="79">
        <v>1329</v>
      </c>
    </row>
    <row r="2338" spans="1:2" x14ac:dyDescent="0.35">
      <c r="A2338" s="82" t="s">
        <v>75</v>
      </c>
      <c r="B2338" s="79">
        <v>1329</v>
      </c>
    </row>
    <row r="2339" spans="1:2" x14ac:dyDescent="0.35">
      <c r="A2339" s="82" t="s">
        <v>75</v>
      </c>
      <c r="B2339" s="79">
        <v>1329</v>
      </c>
    </row>
    <row r="2340" spans="1:2" x14ac:dyDescent="0.35">
      <c r="A2340" s="82" t="s">
        <v>75</v>
      </c>
      <c r="B2340" s="79">
        <v>1329</v>
      </c>
    </row>
    <row r="2341" spans="1:2" x14ac:dyDescent="0.35">
      <c r="A2341" s="82" t="s">
        <v>75</v>
      </c>
      <c r="B2341" s="79">
        <v>1329</v>
      </c>
    </row>
    <row r="2342" spans="1:2" x14ac:dyDescent="0.35">
      <c r="A2342" s="82" t="s">
        <v>75</v>
      </c>
      <c r="B2342" s="79">
        <v>1329</v>
      </c>
    </row>
    <row r="2343" spans="1:2" x14ac:dyDescent="0.35">
      <c r="A2343" s="82" t="s">
        <v>75</v>
      </c>
      <c r="B2343" s="79">
        <v>1329</v>
      </c>
    </row>
    <row r="2344" spans="1:2" x14ac:dyDescent="0.35">
      <c r="A2344" s="82" t="s">
        <v>75</v>
      </c>
      <c r="B2344" s="79">
        <v>1329</v>
      </c>
    </row>
    <row r="2345" spans="1:2" x14ac:dyDescent="0.35">
      <c r="A2345" s="82" t="s">
        <v>75</v>
      </c>
      <c r="B2345" s="79">
        <v>1329</v>
      </c>
    </row>
    <row r="2346" spans="1:2" x14ac:dyDescent="0.35">
      <c r="A2346" s="82" t="s">
        <v>75</v>
      </c>
      <c r="B2346" s="79">
        <v>1329</v>
      </c>
    </row>
    <row r="2347" spans="1:2" x14ac:dyDescent="0.35">
      <c r="A2347" s="82" t="s">
        <v>75</v>
      </c>
      <c r="B2347" s="79">
        <v>1329</v>
      </c>
    </row>
    <row r="2348" spans="1:2" x14ac:dyDescent="0.35">
      <c r="A2348" s="82" t="s">
        <v>75</v>
      </c>
      <c r="B2348" s="79">
        <v>1329</v>
      </c>
    </row>
    <row r="2349" spans="1:2" x14ac:dyDescent="0.35">
      <c r="A2349" s="82" t="s">
        <v>75</v>
      </c>
      <c r="B2349" s="79">
        <v>1329</v>
      </c>
    </row>
    <row r="2350" spans="1:2" x14ac:dyDescent="0.35">
      <c r="A2350" s="82" t="s">
        <v>75</v>
      </c>
      <c r="B2350" s="79">
        <v>1329</v>
      </c>
    </row>
    <row r="2351" spans="1:2" x14ac:dyDescent="0.35">
      <c r="A2351" s="82" t="s">
        <v>75</v>
      </c>
      <c r="B2351" s="79">
        <v>1329</v>
      </c>
    </row>
    <row r="2352" spans="1:2" x14ac:dyDescent="0.35">
      <c r="A2352" s="82" t="s">
        <v>75</v>
      </c>
      <c r="B2352" s="79">
        <v>1329</v>
      </c>
    </row>
    <row r="2353" spans="1:2" x14ac:dyDescent="0.35">
      <c r="A2353" s="82" t="s">
        <v>75</v>
      </c>
      <c r="B2353" s="79">
        <v>1329</v>
      </c>
    </row>
    <row r="2354" spans="1:2" x14ac:dyDescent="0.35">
      <c r="A2354" s="82" t="s">
        <v>75</v>
      </c>
      <c r="B2354" s="79">
        <v>1329</v>
      </c>
    </row>
    <row r="2355" spans="1:2" x14ac:dyDescent="0.35">
      <c r="A2355" s="82" t="s">
        <v>75</v>
      </c>
      <c r="B2355" s="79">
        <v>1329</v>
      </c>
    </row>
    <row r="2356" spans="1:2" x14ac:dyDescent="0.35">
      <c r="A2356" s="82" t="s">
        <v>75</v>
      </c>
      <c r="B2356" s="79">
        <v>1329</v>
      </c>
    </row>
    <row r="2357" spans="1:2" x14ac:dyDescent="0.35">
      <c r="A2357" s="82" t="s">
        <v>75</v>
      </c>
      <c r="B2357" s="79">
        <v>1329</v>
      </c>
    </row>
    <row r="2358" spans="1:2" x14ac:dyDescent="0.35">
      <c r="A2358" s="82" t="s">
        <v>75</v>
      </c>
      <c r="B2358" s="79">
        <v>1329</v>
      </c>
    </row>
    <row r="2359" spans="1:2" x14ac:dyDescent="0.35">
      <c r="A2359" s="82" t="s">
        <v>75</v>
      </c>
      <c r="B2359" s="79">
        <v>1329</v>
      </c>
    </row>
    <row r="2360" spans="1:2" x14ac:dyDescent="0.35">
      <c r="A2360" s="82" t="s">
        <v>75</v>
      </c>
      <c r="B2360" s="79">
        <v>1329</v>
      </c>
    </row>
    <row r="2361" spans="1:2" x14ac:dyDescent="0.35">
      <c r="A2361" s="82" t="s">
        <v>75</v>
      </c>
      <c r="B2361" s="79">
        <v>1329</v>
      </c>
    </row>
    <row r="2362" spans="1:2" x14ac:dyDescent="0.35">
      <c r="A2362" s="82" t="s">
        <v>75</v>
      </c>
      <c r="B2362" s="79">
        <v>1329</v>
      </c>
    </row>
    <row r="2363" spans="1:2" x14ac:dyDescent="0.35">
      <c r="A2363" s="82" t="s">
        <v>75</v>
      </c>
      <c r="B2363" s="79">
        <v>1329</v>
      </c>
    </row>
    <row r="2364" spans="1:2" x14ac:dyDescent="0.35">
      <c r="A2364" s="82" t="s">
        <v>75</v>
      </c>
      <c r="B2364" s="79">
        <v>1329</v>
      </c>
    </row>
    <row r="2365" spans="1:2" x14ac:dyDescent="0.35">
      <c r="A2365" s="82" t="s">
        <v>75</v>
      </c>
      <c r="B2365" s="79">
        <v>1329</v>
      </c>
    </row>
    <row r="2366" spans="1:2" x14ac:dyDescent="0.35">
      <c r="A2366" s="82" t="s">
        <v>75</v>
      </c>
      <c r="B2366" s="79">
        <v>1329</v>
      </c>
    </row>
    <row r="2367" spans="1:2" x14ac:dyDescent="0.35">
      <c r="A2367" s="82" t="s">
        <v>75</v>
      </c>
      <c r="B2367" s="79">
        <v>1329</v>
      </c>
    </row>
    <row r="2368" spans="1:2" x14ac:dyDescent="0.35">
      <c r="A2368" s="82" t="s">
        <v>75</v>
      </c>
      <c r="B2368" s="79">
        <v>1329</v>
      </c>
    </row>
    <row r="2369" spans="1:2" x14ac:dyDescent="0.35">
      <c r="A2369" s="82" t="s">
        <v>75</v>
      </c>
      <c r="B2369" s="79">
        <v>1329</v>
      </c>
    </row>
    <row r="2370" spans="1:2" x14ac:dyDescent="0.35">
      <c r="A2370" s="82" t="s">
        <v>75</v>
      </c>
      <c r="B2370" s="79">
        <v>1329</v>
      </c>
    </row>
    <row r="2371" spans="1:2" x14ac:dyDescent="0.35">
      <c r="A2371" s="82" t="s">
        <v>75</v>
      </c>
      <c r="B2371" s="79">
        <v>1329</v>
      </c>
    </row>
    <row r="2372" spans="1:2" x14ac:dyDescent="0.35">
      <c r="A2372" s="82" t="s">
        <v>75</v>
      </c>
      <c r="B2372" s="79">
        <v>1329</v>
      </c>
    </row>
    <row r="2373" spans="1:2" x14ac:dyDescent="0.35">
      <c r="A2373" s="82" t="s">
        <v>75</v>
      </c>
      <c r="B2373" s="79">
        <v>1329</v>
      </c>
    </row>
    <row r="2374" spans="1:2" x14ac:dyDescent="0.35">
      <c r="A2374" s="82" t="s">
        <v>75</v>
      </c>
      <c r="B2374" s="79">
        <v>1329</v>
      </c>
    </row>
    <row r="2375" spans="1:2" x14ac:dyDescent="0.35">
      <c r="A2375" s="82" t="s">
        <v>75</v>
      </c>
      <c r="B2375" s="79">
        <v>1329</v>
      </c>
    </row>
    <row r="2376" spans="1:2" x14ac:dyDescent="0.35">
      <c r="A2376" s="82" t="s">
        <v>75</v>
      </c>
      <c r="B2376" s="79">
        <v>1329</v>
      </c>
    </row>
    <row r="2377" spans="1:2" x14ac:dyDescent="0.35">
      <c r="A2377" s="82" t="s">
        <v>75</v>
      </c>
      <c r="B2377" s="79">
        <v>1329</v>
      </c>
    </row>
    <row r="2378" spans="1:2" x14ac:dyDescent="0.35">
      <c r="A2378" s="82" t="s">
        <v>75</v>
      </c>
      <c r="B2378" s="79">
        <v>1329</v>
      </c>
    </row>
    <row r="2379" spans="1:2" x14ac:dyDescent="0.35">
      <c r="A2379" s="82" t="s">
        <v>75</v>
      </c>
      <c r="B2379" s="79">
        <v>1329</v>
      </c>
    </row>
    <row r="2380" spans="1:2" x14ac:dyDescent="0.35">
      <c r="A2380" s="82" t="s">
        <v>75</v>
      </c>
      <c r="B2380" s="79">
        <v>1329</v>
      </c>
    </row>
    <row r="2381" spans="1:2" x14ac:dyDescent="0.35">
      <c r="A2381" s="82" t="s">
        <v>75</v>
      </c>
      <c r="B2381" s="79">
        <v>1329</v>
      </c>
    </row>
    <row r="2382" spans="1:2" x14ac:dyDescent="0.35">
      <c r="A2382" s="82" t="s">
        <v>75</v>
      </c>
      <c r="B2382" s="79">
        <v>1329</v>
      </c>
    </row>
    <row r="2383" spans="1:2" x14ac:dyDescent="0.35">
      <c r="A2383" s="82" t="s">
        <v>75</v>
      </c>
      <c r="B2383" s="79">
        <v>1329</v>
      </c>
    </row>
    <row r="2384" spans="1:2" x14ac:dyDescent="0.35">
      <c r="A2384" s="82" t="s">
        <v>75</v>
      </c>
      <c r="B2384" s="79">
        <v>1329</v>
      </c>
    </row>
    <row r="2385" spans="1:2" x14ac:dyDescent="0.35">
      <c r="A2385" s="82" t="s">
        <v>75</v>
      </c>
      <c r="B2385" s="79">
        <v>1329</v>
      </c>
    </row>
    <row r="2386" spans="1:2" x14ac:dyDescent="0.35">
      <c r="A2386" s="82" t="s">
        <v>75</v>
      </c>
      <c r="B2386" s="79">
        <v>1329</v>
      </c>
    </row>
    <row r="2387" spans="1:2" x14ac:dyDescent="0.35">
      <c r="A2387" s="82" t="s">
        <v>75</v>
      </c>
      <c r="B2387" s="79">
        <v>1329</v>
      </c>
    </row>
    <row r="2388" spans="1:2" x14ac:dyDescent="0.35">
      <c r="A2388" s="82" t="s">
        <v>75</v>
      </c>
      <c r="B2388" s="79">
        <v>1329</v>
      </c>
    </row>
    <row r="2389" spans="1:2" x14ac:dyDescent="0.35">
      <c r="A2389" s="82" t="s">
        <v>75</v>
      </c>
      <c r="B2389" s="79">
        <v>1329</v>
      </c>
    </row>
    <row r="2390" spans="1:2" x14ac:dyDescent="0.35">
      <c r="A2390" s="82" t="s">
        <v>75</v>
      </c>
      <c r="B2390" s="79">
        <v>1329</v>
      </c>
    </row>
    <row r="2391" spans="1:2" x14ac:dyDescent="0.35">
      <c r="A2391" s="82" t="s">
        <v>75</v>
      </c>
      <c r="B2391" s="79">
        <v>1329</v>
      </c>
    </row>
    <row r="2392" spans="1:2" x14ac:dyDescent="0.35">
      <c r="A2392" s="82" t="s">
        <v>75</v>
      </c>
      <c r="B2392" s="79">
        <v>1329</v>
      </c>
    </row>
    <row r="2393" spans="1:2" x14ac:dyDescent="0.35">
      <c r="A2393" s="82" t="s">
        <v>75</v>
      </c>
      <c r="B2393" s="79">
        <v>1329</v>
      </c>
    </row>
    <row r="2394" spans="1:2" x14ac:dyDescent="0.35">
      <c r="A2394" s="82" t="s">
        <v>75</v>
      </c>
      <c r="B2394" s="79">
        <v>1329</v>
      </c>
    </row>
    <row r="2395" spans="1:2" x14ac:dyDescent="0.35">
      <c r="A2395" s="82" t="s">
        <v>75</v>
      </c>
      <c r="B2395" s="79">
        <v>1329</v>
      </c>
    </row>
    <row r="2396" spans="1:2" x14ac:dyDescent="0.35">
      <c r="A2396" s="82" t="s">
        <v>75</v>
      </c>
      <c r="B2396" s="79">
        <v>1329</v>
      </c>
    </row>
    <row r="2397" spans="1:2" x14ac:dyDescent="0.35">
      <c r="A2397" s="82" t="s">
        <v>75</v>
      </c>
      <c r="B2397" s="79">
        <v>1329</v>
      </c>
    </row>
    <row r="2398" spans="1:2" x14ac:dyDescent="0.35">
      <c r="A2398" s="82" t="s">
        <v>75</v>
      </c>
      <c r="B2398" s="79">
        <v>1329</v>
      </c>
    </row>
    <row r="2399" spans="1:2" x14ac:dyDescent="0.35">
      <c r="A2399" s="82" t="s">
        <v>75</v>
      </c>
      <c r="B2399" s="79">
        <v>1329</v>
      </c>
    </row>
    <row r="2400" spans="1:2" x14ac:dyDescent="0.35">
      <c r="A2400" s="82" t="s">
        <v>75</v>
      </c>
      <c r="B2400" s="79">
        <v>1329</v>
      </c>
    </row>
    <row r="2401" spans="1:2" x14ac:dyDescent="0.35">
      <c r="A2401" s="82" t="s">
        <v>75</v>
      </c>
      <c r="B2401" s="79">
        <v>1329</v>
      </c>
    </row>
    <row r="2402" spans="1:2" x14ac:dyDescent="0.35">
      <c r="A2402" s="82" t="s">
        <v>75</v>
      </c>
      <c r="B2402" s="79">
        <v>1329</v>
      </c>
    </row>
    <row r="2403" spans="1:2" x14ac:dyDescent="0.35">
      <c r="A2403" s="82" t="s">
        <v>75</v>
      </c>
      <c r="B2403" s="79">
        <v>1329</v>
      </c>
    </row>
    <row r="2404" spans="1:2" x14ac:dyDescent="0.35">
      <c r="A2404" s="82" t="s">
        <v>75</v>
      </c>
      <c r="B2404" s="79">
        <v>1329</v>
      </c>
    </row>
    <row r="2405" spans="1:2" x14ac:dyDescent="0.35">
      <c r="A2405" s="82" t="s">
        <v>75</v>
      </c>
      <c r="B2405" s="79">
        <v>1329</v>
      </c>
    </row>
    <row r="2406" spans="1:2" x14ac:dyDescent="0.35">
      <c r="A2406" s="82" t="s">
        <v>75</v>
      </c>
      <c r="B2406" s="79">
        <v>1329</v>
      </c>
    </row>
    <row r="2407" spans="1:2" x14ac:dyDescent="0.35">
      <c r="A2407" s="82" t="s">
        <v>75</v>
      </c>
      <c r="B2407" s="79">
        <v>1329</v>
      </c>
    </row>
    <row r="2408" spans="1:2" x14ac:dyDescent="0.35">
      <c r="A2408" s="82" t="s">
        <v>75</v>
      </c>
      <c r="B2408" s="79">
        <v>1329</v>
      </c>
    </row>
    <row r="2409" spans="1:2" x14ac:dyDescent="0.35">
      <c r="A2409" s="82" t="s">
        <v>75</v>
      </c>
      <c r="B2409" s="79">
        <v>1329</v>
      </c>
    </row>
    <row r="2410" spans="1:2" x14ac:dyDescent="0.35">
      <c r="A2410" s="82" t="s">
        <v>75</v>
      </c>
      <c r="B2410" s="79">
        <v>1329</v>
      </c>
    </row>
    <row r="2411" spans="1:2" x14ac:dyDescent="0.35">
      <c r="A2411" s="82" t="s">
        <v>75</v>
      </c>
      <c r="B2411" s="79">
        <v>1329</v>
      </c>
    </row>
    <row r="2412" spans="1:2" x14ac:dyDescent="0.35">
      <c r="A2412" s="82" t="s">
        <v>75</v>
      </c>
      <c r="B2412" s="79">
        <v>1329</v>
      </c>
    </row>
    <row r="2413" spans="1:2" x14ac:dyDescent="0.35">
      <c r="A2413" s="82" t="s">
        <v>75</v>
      </c>
      <c r="B2413" s="79">
        <v>1329</v>
      </c>
    </row>
    <row r="2414" spans="1:2" x14ac:dyDescent="0.35">
      <c r="A2414" s="82" t="s">
        <v>75</v>
      </c>
      <c r="B2414" s="79">
        <v>1329</v>
      </c>
    </row>
    <row r="2415" spans="1:2" x14ac:dyDescent="0.35">
      <c r="A2415" s="82" t="s">
        <v>75</v>
      </c>
      <c r="B2415" s="79">
        <v>1329</v>
      </c>
    </row>
    <row r="2416" spans="1:2" x14ac:dyDescent="0.35">
      <c r="A2416" s="82" t="s">
        <v>75</v>
      </c>
      <c r="B2416" s="79">
        <v>1329</v>
      </c>
    </row>
    <row r="2417" spans="1:2" x14ac:dyDescent="0.35">
      <c r="A2417" s="82" t="s">
        <v>75</v>
      </c>
      <c r="B2417" s="79">
        <v>1329</v>
      </c>
    </row>
    <row r="2418" spans="1:2" x14ac:dyDescent="0.35">
      <c r="A2418" s="82" t="s">
        <v>75</v>
      </c>
      <c r="B2418" s="79">
        <v>1329</v>
      </c>
    </row>
    <row r="2419" spans="1:2" x14ac:dyDescent="0.35">
      <c r="A2419" s="82" t="s">
        <v>75</v>
      </c>
      <c r="B2419" s="79">
        <v>1329</v>
      </c>
    </row>
    <row r="2420" spans="1:2" x14ac:dyDescent="0.35">
      <c r="A2420" s="82" t="s">
        <v>75</v>
      </c>
      <c r="B2420" s="79">
        <v>1329</v>
      </c>
    </row>
    <row r="2421" spans="1:2" x14ac:dyDescent="0.35">
      <c r="A2421" s="82" t="s">
        <v>75</v>
      </c>
      <c r="B2421" s="79">
        <v>1329</v>
      </c>
    </row>
    <row r="2422" spans="1:2" x14ac:dyDescent="0.35">
      <c r="A2422" s="82" t="s">
        <v>75</v>
      </c>
      <c r="B2422" s="79">
        <v>1329</v>
      </c>
    </row>
    <row r="2423" spans="1:2" x14ac:dyDescent="0.35">
      <c r="A2423" s="82" t="s">
        <v>75</v>
      </c>
      <c r="B2423" s="79">
        <v>1329</v>
      </c>
    </row>
    <row r="2424" spans="1:2" x14ac:dyDescent="0.35">
      <c r="A2424" s="82" t="s">
        <v>75</v>
      </c>
      <c r="B2424" s="79">
        <v>1329</v>
      </c>
    </row>
    <row r="2425" spans="1:2" x14ac:dyDescent="0.35">
      <c r="A2425" s="82" t="s">
        <v>75</v>
      </c>
      <c r="B2425" s="79">
        <v>1329</v>
      </c>
    </row>
    <row r="2426" spans="1:2" x14ac:dyDescent="0.35">
      <c r="A2426" s="82" t="s">
        <v>75</v>
      </c>
      <c r="B2426" s="79">
        <v>1329</v>
      </c>
    </row>
    <row r="2427" spans="1:2" x14ac:dyDescent="0.35">
      <c r="A2427" s="82" t="s">
        <v>75</v>
      </c>
      <c r="B2427" s="79">
        <v>1329</v>
      </c>
    </row>
    <row r="2428" spans="1:2" x14ac:dyDescent="0.35">
      <c r="A2428" s="82" t="s">
        <v>75</v>
      </c>
      <c r="B2428" s="79">
        <v>1329</v>
      </c>
    </row>
    <row r="2429" spans="1:2" x14ac:dyDescent="0.35">
      <c r="A2429" s="82" t="s">
        <v>75</v>
      </c>
      <c r="B2429" s="79">
        <v>1329</v>
      </c>
    </row>
    <row r="2430" spans="1:2" x14ac:dyDescent="0.35">
      <c r="A2430" s="82" t="s">
        <v>75</v>
      </c>
      <c r="B2430" s="79">
        <v>1329</v>
      </c>
    </row>
    <row r="2431" spans="1:2" x14ac:dyDescent="0.35">
      <c r="A2431" s="82" t="s">
        <v>75</v>
      </c>
      <c r="B2431" s="79">
        <v>1329</v>
      </c>
    </row>
    <row r="2432" spans="1:2" x14ac:dyDescent="0.35">
      <c r="A2432" s="82" t="s">
        <v>75</v>
      </c>
      <c r="B2432" s="79">
        <v>1329</v>
      </c>
    </row>
    <row r="2433" spans="1:2" x14ac:dyDescent="0.35">
      <c r="A2433" s="82" t="s">
        <v>75</v>
      </c>
      <c r="B2433" s="79">
        <v>1329</v>
      </c>
    </row>
    <row r="2434" spans="1:2" x14ac:dyDescent="0.35">
      <c r="A2434" s="82" t="s">
        <v>75</v>
      </c>
      <c r="B2434" s="79">
        <v>1329</v>
      </c>
    </row>
    <row r="2435" spans="1:2" x14ac:dyDescent="0.35">
      <c r="A2435" s="82" t="s">
        <v>75</v>
      </c>
      <c r="B2435" s="79">
        <v>1329</v>
      </c>
    </row>
    <row r="2436" spans="1:2" x14ac:dyDescent="0.35">
      <c r="A2436" s="82" t="s">
        <v>75</v>
      </c>
      <c r="B2436" s="79">
        <v>1329</v>
      </c>
    </row>
    <row r="2437" spans="1:2" x14ac:dyDescent="0.35">
      <c r="A2437" s="82" t="s">
        <v>75</v>
      </c>
      <c r="B2437" s="79">
        <v>1329</v>
      </c>
    </row>
    <row r="2438" spans="1:2" x14ac:dyDescent="0.35">
      <c r="A2438" s="82" t="s">
        <v>75</v>
      </c>
      <c r="B2438" s="79">
        <v>1329</v>
      </c>
    </row>
    <row r="2439" spans="1:2" x14ac:dyDescent="0.35">
      <c r="A2439" s="82" t="s">
        <v>75</v>
      </c>
      <c r="B2439" s="79">
        <v>1329</v>
      </c>
    </row>
    <row r="2440" spans="1:2" x14ac:dyDescent="0.35">
      <c r="A2440" s="82" t="s">
        <v>75</v>
      </c>
      <c r="B2440" s="79">
        <v>1329</v>
      </c>
    </row>
    <row r="2441" spans="1:2" x14ac:dyDescent="0.35">
      <c r="A2441" s="82" t="s">
        <v>75</v>
      </c>
      <c r="B2441" s="79">
        <v>1329</v>
      </c>
    </row>
    <row r="2442" spans="1:2" x14ac:dyDescent="0.35">
      <c r="A2442" s="82" t="s">
        <v>75</v>
      </c>
      <c r="B2442" s="79">
        <v>1329</v>
      </c>
    </row>
    <row r="2443" spans="1:2" x14ac:dyDescent="0.35">
      <c r="A2443" s="82" t="s">
        <v>75</v>
      </c>
      <c r="B2443" s="79">
        <v>1329</v>
      </c>
    </row>
    <row r="2444" spans="1:2" x14ac:dyDescent="0.35">
      <c r="A2444" s="82" t="s">
        <v>75</v>
      </c>
      <c r="B2444" s="79">
        <v>1329</v>
      </c>
    </row>
    <row r="2445" spans="1:2" x14ac:dyDescent="0.35">
      <c r="A2445" s="82" t="s">
        <v>75</v>
      </c>
      <c r="B2445" s="79">
        <v>1329</v>
      </c>
    </row>
    <row r="2446" spans="1:2" x14ac:dyDescent="0.35">
      <c r="A2446" s="82" t="s">
        <v>75</v>
      </c>
      <c r="B2446" s="79">
        <v>1329</v>
      </c>
    </row>
    <row r="2447" spans="1:2" x14ac:dyDescent="0.35">
      <c r="A2447" s="82" t="s">
        <v>75</v>
      </c>
      <c r="B2447" s="79">
        <v>1329</v>
      </c>
    </row>
    <row r="2448" spans="1:2" x14ac:dyDescent="0.35">
      <c r="A2448" s="82" t="s">
        <v>75</v>
      </c>
      <c r="B2448" s="79">
        <v>1329</v>
      </c>
    </row>
    <row r="2449" spans="1:2" x14ac:dyDescent="0.35">
      <c r="A2449" s="82" t="s">
        <v>75</v>
      </c>
      <c r="B2449" s="79">
        <v>1329</v>
      </c>
    </row>
    <row r="2450" spans="1:2" x14ac:dyDescent="0.35">
      <c r="A2450" s="82" t="s">
        <v>75</v>
      </c>
      <c r="B2450" s="79">
        <v>1329</v>
      </c>
    </row>
    <row r="2451" spans="1:2" x14ac:dyDescent="0.35">
      <c r="A2451" s="82" t="s">
        <v>75</v>
      </c>
      <c r="B2451" s="79">
        <v>1329</v>
      </c>
    </row>
    <row r="2452" spans="1:2" x14ac:dyDescent="0.35">
      <c r="A2452" s="82" t="s">
        <v>75</v>
      </c>
      <c r="B2452" s="79">
        <v>1329</v>
      </c>
    </row>
    <row r="2453" spans="1:2" x14ac:dyDescent="0.35">
      <c r="A2453" s="82" t="s">
        <v>75</v>
      </c>
      <c r="B2453" s="79">
        <v>1329</v>
      </c>
    </row>
    <row r="2454" spans="1:2" x14ac:dyDescent="0.35">
      <c r="A2454" s="82" t="s">
        <v>75</v>
      </c>
      <c r="B2454" s="79">
        <v>1329</v>
      </c>
    </row>
    <row r="2455" spans="1:2" x14ac:dyDescent="0.35">
      <c r="A2455" s="82" t="s">
        <v>75</v>
      </c>
      <c r="B2455" s="79">
        <v>1329</v>
      </c>
    </row>
    <row r="2456" spans="1:2" x14ac:dyDescent="0.35">
      <c r="A2456" s="82" t="s">
        <v>75</v>
      </c>
      <c r="B2456" s="79">
        <v>1329</v>
      </c>
    </row>
    <row r="2457" spans="1:2" x14ac:dyDescent="0.35">
      <c r="A2457" s="82" t="s">
        <v>75</v>
      </c>
      <c r="B2457" s="79">
        <v>1329</v>
      </c>
    </row>
    <row r="2458" spans="1:2" x14ac:dyDescent="0.35">
      <c r="A2458" s="82" t="s">
        <v>75</v>
      </c>
      <c r="B2458" s="79">
        <v>1329</v>
      </c>
    </row>
    <row r="2459" spans="1:2" x14ac:dyDescent="0.35">
      <c r="A2459" s="82" t="s">
        <v>75</v>
      </c>
      <c r="B2459" s="79">
        <v>1329</v>
      </c>
    </row>
    <row r="2460" spans="1:2" x14ac:dyDescent="0.35">
      <c r="A2460" s="82" t="s">
        <v>75</v>
      </c>
      <c r="B2460" s="79">
        <v>1329</v>
      </c>
    </row>
    <row r="2461" spans="1:2" x14ac:dyDescent="0.35">
      <c r="A2461" s="82" t="s">
        <v>75</v>
      </c>
      <c r="B2461" s="79">
        <v>1329</v>
      </c>
    </row>
    <row r="2462" spans="1:2" x14ac:dyDescent="0.35">
      <c r="A2462" s="82" t="s">
        <v>75</v>
      </c>
      <c r="B2462" s="79">
        <v>1329</v>
      </c>
    </row>
    <row r="2463" spans="1:2" x14ac:dyDescent="0.35">
      <c r="A2463" s="82" t="s">
        <v>75</v>
      </c>
      <c r="B2463" s="79">
        <v>1329</v>
      </c>
    </row>
    <row r="2464" spans="1:2" x14ac:dyDescent="0.35">
      <c r="A2464" s="82" t="s">
        <v>75</v>
      </c>
      <c r="B2464" s="79">
        <v>1329</v>
      </c>
    </row>
    <row r="2465" spans="1:2" x14ac:dyDescent="0.35">
      <c r="A2465" s="82" t="s">
        <v>75</v>
      </c>
      <c r="B2465" s="79">
        <v>1329</v>
      </c>
    </row>
    <row r="2466" spans="1:2" x14ac:dyDescent="0.35">
      <c r="A2466" s="82" t="s">
        <v>75</v>
      </c>
      <c r="B2466" s="79">
        <v>1329</v>
      </c>
    </row>
    <row r="2467" spans="1:2" x14ac:dyDescent="0.35">
      <c r="A2467" s="82" t="s">
        <v>75</v>
      </c>
      <c r="B2467" s="79">
        <v>1329</v>
      </c>
    </row>
    <row r="2468" spans="1:2" x14ac:dyDescent="0.35">
      <c r="A2468" s="82" t="s">
        <v>75</v>
      </c>
      <c r="B2468" s="79">
        <v>1329</v>
      </c>
    </row>
    <row r="2469" spans="1:2" x14ac:dyDescent="0.35">
      <c r="A2469" s="82" t="s">
        <v>75</v>
      </c>
      <c r="B2469" s="79">
        <v>1329</v>
      </c>
    </row>
    <row r="2470" spans="1:2" x14ac:dyDescent="0.35">
      <c r="A2470" s="82" t="s">
        <v>75</v>
      </c>
      <c r="B2470" s="79">
        <v>1329</v>
      </c>
    </row>
    <row r="2471" spans="1:2" x14ac:dyDescent="0.35">
      <c r="A2471" s="82" t="s">
        <v>75</v>
      </c>
      <c r="B2471" s="79">
        <v>1329</v>
      </c>
    </row>
    <row r="2472" spans="1:2" x14ac:dyDescent="0.35">
      <c r="A2472" s="82" t="s">
        <v>75</v>
      </c>
      <c r="B2472" s="79">
        <v>1329</v>
      </c>
    </row>
    <row r="2473" spans="1:2" x14ac:dyDescent="0.35">
      <c r="A2473" s="82" t="s">
        <v>75</v>
      </c>
      <c r="B2473" s="79">
        <v>1329</v>
      </c>
    </row>
    <row r="2474" spans="1:2" x14ac:dyDescent="0.35">
      <c r="A2474" s="82" t="s">
        <v>75</v>
      </c>
      <c r="B2474" s="79">
        <v>1329</v>
      </c>
    </row>
    <row r="2475" spans="1:2" x14ac:dyDescent="0.35">
      <c r="A2475" s="82" t="s">
        <v>75</v>
      </c>
      <c r="B2475" s="79">
        <v>1329</v>
      </c>
    </row>
    <row r="2476" spans="1:2" x14ac:dyDescent="0.35">
      <c r="A2476" s="82" t="s">
        <v>75</v>
      </c>
      <c r="B2476" s="79">
        <v>1329</v>
      </c>
    </row>
    <row r="2477" spans="1:2" x14ac:dyDescent="0.35">
      <c r="A2477" s="82" t="s">
        <v>75</v>
      </c>
      <c r="B2477" s="79">
        <v>1329</v>
      </c>
    </row>
    <row r="2478" spans="1:2" x14ac:dyDescent="0.35">
      <c r="A2478" s="82" t="s">
        <v>75</v>
      </c>
      <c r="B2478" s="79">
        <v>1329</v>
      </c>
    </row>
    <row r="2479" spans="1:2" x14ac:dyDescent="0.35">
      <c r="A2479" s="82" t="s">
        <v>75</v>
      </c>
      <c r="B2479" s="79">
        <v>1329</v>
      </c>
    </row>
    <row r="2480" spans="1:2" x14ac:dyDescent="0.35">
      <c r="A2480" s="82" t="s">
        <v>75</v>
      </c>
      <c r="B2480" s="79">
        <v>1329</v>
      </c>
    </row>
    <row r="2481" spans="1:2" x14ac:dyDescent="0.35">
      <c r="A2481" s="82" t="s">
        <v>75</v>
      </c>
      <c r="B2481" s="79">
        <v>1329</v>
      </c>
    </row>
    <row r="2482" spans="1:2" x14ac:dyDescent="0.35">
      <c r="A2482" s="82" t="s">
        <v>75</v>
      </c>
      <c r="B2482" s="79">
        <v>1329</v>
      </c>
    </row>
    <row r="2483" spans="1:2" x14ac:dyDescent="0.35">
      <c r="A2483" s="82" t="s">
        <v>75</v>
      </c>
      <c r="B2483" s="79">
        <v>1329</v>
      </c>
    </row>
    <row r="2484" spans="1:2" x14ac:dyDescent="0.35">
      <c r="A2484" s="82" t="s">
        <v>75</v>
      </c>
      <c r="B2484" s="79">
        <v>1329</v>
      </c>
    </row>
    <row r="2485" spans="1:2" x14ac:dyDescent="0.35">
      <c r="A2485" s="82" t="s">
        <v>75</v>
      </c>
      <c r="B2485" s="79">
        <v>1329</v>
      </c>
    </row>
    <row r="2486" spans="1:2" x14ac:dyDescent="0.35">
      <c r="A2486" s="82" t="s">
        <v>75</v>
      </c>
      <c r="B2486" s="79">
        <v>1329</v>
      </c>
    </row>
    <row r="2487" spans="1:2" x14ac:dyDescent="0.35">
      <c r="A2487" s="82" t="s">
        <v>75</v>
      </c>
      <c r="B2487" s="79">
        <v>1329</v>
      </c>
    </row>
    <row r="2488" spans="1:2" x14ac:dyDescent="0.35">
      <c r="A2488" s="82" t="s">
        <v>75</v>
      </c>
      <c r="B2488" s="79">
        <v>1329</v>
      </c>
    </row>
    <row r="2489" spans="1:2" x14ac:dyDescent="0.35">
      <c r="A2489" s="82" t="s">
        <v>75</v>
      </c>
      <c r="B2489" s="79">
        <v>1329</v>
      </c>
    </row>
    <row r="2490" spans="1:2" x14ac:dyDescent="0.35">
      <c r="A2490" s="82" t="s">
        <v>75</v>
      </c>
      <c r="B2490" s="79">
        <v>1329</v>
      </c>
    </row>
    <row r="2491" spans="1:2" x14ac:dyDescent="0.35">
      <c r="A2491" s="82" t="s">
        <v>75</v>
      </c>
      <c r="B2491" s="79">
        <v>1329</v>
      </c>
    </row>
    <row r="2492" spans="1:2" x14ac:dyDescent="0.35">
      <c r="A2492" s="82" t="s">
        <v>75</v>
      </c>
      <c r="B2492" s="79">
        <v>1329</v>
      </c>
    </row>
    <row r="2493" spans="1:2" x14ac:dyDescent="0.35">
      <c r="A2493" s="82" t="s">
        <v>75</v>
      </c>
      <c r="B2493" s="79">
        <v>1329</v>
      </c>
    </row>
    <row r="2494" spans="1:2" x14ac:dyDescent="0.35">
      <c r="A2494" s="82" t="s">
        <v>75</v>
      </c>
      <c r="B2494" s="79">
        <v>1329</v>
      </c>
    </row>
    <row r="2495" spans="1:2" x14ac:dyDescent="0.35">
      <c r="A2495" s="82" t="s">
        <v>75</v>
      </c>
      <c r="B2495" s="79">
        <v>1329</v>
      </c>
    </row>
    <row r="2496" spans="1:2" x14ac:dyDescent="0.35">
      <c r="A2496" s="82" t="s">
        <v>75</v>
      </c>
      <c r="B2496" s="79">
        <v>1329</v>
      </c>
    </row>
    <row r="2497" spans="1:2" x14ac:dyDescent="0.35">
      <c r="A2497" s="82" t="s">
        <v>75</v>
      </c>
      <c r="B2497" s="79">
        <v>1329</v>
      </c>
    </row>
    <row r="2498" spans="1:2" x14ac:dyDescent="0.35">
      <c r="A2498" s="82" t="s">
        <v>75</v>
      </c>
      <c r="B2498" s="79">
        <v>1329</v>
      </c>
    </row>
    <row r="2499" spans="1:2" x14ac:dyDescent="0.35">
      <c r="A2499" s="82" t="s">
        <v>75</v>
      </c>
      <c r="B2499" s="79">
        <v>1329</v>
      </c>
    </row>
    <row r="2500" spans="1:2" x14ac:dyDescent="0.35">
      <c r="A2500" s="82" t="s">
        <v>75</v>
      </c>
      <c r="B2500" s="79">
        <v>1329</v>
      </c>
    </row>
    <row r="2501" spans="1:2" x14ac:dyDescent="0.35">
      <c r="A2501" s="82" t="s">
        <v>75</v>
      </c>
      <c r="B2501" s="79">
        <v>1329</v>
      </c>
    </row>
    <row r="2502" spans="1:2" x14ac:dyDescent="0.35">
      <c r="A2502" s="82" t="s">
        <v>75</v>
      </c>
      <c r="B2502" s="79">
        <v>1329</v>
      </c>
    </row>
    <row r="2503" spans="1:2" x14ac:dyDescent="0.35">
      <c r="A2503" s="82" t="s">
        <v>75</v>
      </c>
      <c r="B2503" s="79">
        <v>1329</v>
      </c>
    </row>
    <row r="2504" spans="1:2" x14ac:dyDescent="0.35">
      <c r="A2504" s="82" t="s">
        <v>75</v>
      </c>
      <c r="B2504" s="79">
        <v>1329</v>
      </c>
    </row>
    <row r="2505" spans="1:2" x14ac:dyDescent="0.35">
      <c r="A2505" s="82" t="s">
        <v>75</v>
      </c>
      <c r="B2505" s="79">
        <v>1329</v>
      </c>
    </row>
    <row r="2506" spans="1:2" x14ac:dyDescent="0.35">
      <c r="A2506" s="82" t="s">
        <v>75</v>
      </c>
      <c r="B2506" s="79">
        <v>1329</v>
      </c>
    </row>
    <row r="2507" spans="1:2" x14ac:dyDescent="0.35">
      <c r="A2507" s="82" t="s">
        <v>75</v>
      </c>
      <c r="B2507" s="79">
        <v>1329</v>
      </c>
    </row>
    <row r="2508" spans="1:2" x14ac:dyDescent="0.35">
      <c r="A2508" s="82" t="s">
        <v>75</v>
      </c>
      <c r="B2508" s="79">
        <v>1329</v>
      </c>
    </row>
    <row r="2509" spans="1:2" x14ac:dyDescent="0.35">
      <c r="A2509" s="82" t="s">
        <v>75</v>
      </c>
      <c r="B2509" s="79">
        <v>1329</v>
      </c>
    </row>
    <row r="2510" spans="1:2" x14ac:dyDescent="0.35">
      <c r="A2510" s="82" t="s">
        <v>75</v>
      </c>
      <c r="B2510" s="79">
        <v>1329</v>
      </c>
    </row>
    <row r="2511" spans="1:2" x14ac:dyDescent="0.35">
      <c r="A2511" s="82" t="s">
        <v>75</v>
      </c>
      <c r="B2511" s="79">
        <v>1329</v>
      </c>
    </row>
    <row r="2512" spans="1:2" x14ac:dyDescent="0.35">
      <c r="A2512" s="82" t="s">
        <v>75</v>
      </c>
      <c r="B2512" s="79">
        <v>1329</v>
      </c>
    </row>
    <row r="2513" spans="1:2" x14ac:dyDescent="0.35">
      <c r="A2513" s="82" t="s">
        <v>75</v>
      </c>
      <c r="B2513" s="79">
        <v>1329</v>
      </c>
    </row>
    <row r="2514" spans="1:2" x14ac:dyDescent="0.35">
      <c r="A2514" s="82" t="s">
        <v>75</v>
      </c>
      <c r="B2514" s="79">
        <v>1329</v>
      </c>
    </row>
    <row r="2515" spans="1:2" x14ac:dyDescent="0.35">
      <c r="A2515" s="82" t="s">
        <v>75</v>
      </c>
      <c r="B2515" s="79">
        <v>1329</v>
      </c>
    </row>
    <row r="2516" spans="1:2" x14ac:dyDescent="0.35">
      <c r="A2516" s="82" t="s">
        <v>75</v>
      </c>
      <c r="B2516" s="79">
        <v>1329</v>
      </c>
    </row>
    <row r="2517" spans="1:2" x14ac:dyDescent="0.35">
      <c r="A2517" s="82" t="s">
        <v>75</v>
      </c>
      <c r="B2517" s="79">
        <v>1329</v>
      </c>
    </row>
    <row r="2518" spans="1:2" x14ac:dyDescent="0.35">
      <c r="A2518" s="82" t="s">
        <v>75</v>
      </c>
      <c r="B2518" s="79">
        <v>1329</v>
      </c>
    </row>
    <row r="2519" spans="1:2" x14ac:dyDescent="0.35">
      <c r="A2519" s="82" t="s">
        <v>75</v>
      </c>
      <c r="B2519" s="79">
        <v>1329</v>
      </c>
    </row>
    <row r="2520" spans="1:2" x14ac:dyDescent="0.35">
      <c r="A2520" s="82" t="s">
        <v>75</v>
      </c>
      <c r="B2520" s="79">
        <v>1329</v>
      </c>
    </row>
    <row r="2521" spans="1:2" x14ac:dyDescent="0.35">
      <c r="A2521" s="82" t="s">
        <v>75</v>
      </c>
      <c r="B2521" s="79">
        <v>1329</v>
      </c>
    </row>
    <row r="2522" spans="1:2" x14ac:dyDescent="0.35">
      <c r="A2522" s="82" t="s">
        <v>75</v>
      </c>
      <c r="B2522" s="79">
        <v>1329</v>
      </c>
    </row>
    <row r="2523" spans="1:2" x14ac:dyDescent="0.35">
      <c r="A2523" s="82" t="s">
        <v>75</v>
      </c>
      <c r="B2523" s="79">
        <v>1329</v>
      </c>
    </row>
    <row r="2524" spans="1:2" x14ac:dyDescent="0.35">
      <c r="A2524" s="82" t="s">
        <v>75</v>
      </c>
      <c r="B2524" s="79">
        <v>1329</v>
      </c>
    </row>
    <row r="2525" spans="1:2" x14ac:dyDescent="0.35">
      <c r="A2525" s="82" t="s">
        <v>75</v>
      </c>
      <c r="B2525" s="79">
        <v>1329</v>
      </c>
    </row>
    <row r="2526" spans="1:2" x14ac:dyDescent="0.35">
      <c r="A2526" s="82" t="s">
        <v>75</v>
      </c>
      <c r="B2526" s="79">
        <v>1329</v>
      </c>
    </row>
    <row r="2527" spans="1:2" x14ac:dyDescent="0.35">
      <c r="A2527" s="82" t="s">
        <v>75</v>
      </c>
      <c r="B2527" s="79">
        <v>1329</v>
      </c>
    </row>
    <row r="2528" spans="1:2" x14ac:dyDescent="0.35">
      <c r="A2528" s="82" t="s">
        <v>75</v>
      </c>
      <c r="B2528" s="79">
        <v>1329</v>
      </c>
    </row>
    <row r="2529" spans="1:2" x14ac:dyDescent="0.35">
      <c r="A2529" s="82" t="s">
        <v>75</v>
      </c>
      <c r="B2529" s="79">
        <v>1329</v>
      </c>
    </row>
    <row r="2530" spans="1:2" x14ac:dyDescent="0.35">
      <c r="A2530" s="82" t="s">
        <v>75</v>
      </c>
      <c r="B2530" s="79">
        <v>1329</v>
      </c>
    </row>
    <row r="2531" spans="1:2" x14ac:dyDescent="0.35">
      <c r="A2531" s="82" t="s">
        <v>75</v>
      </c>
      <c r="B2531" s="79">
        <v>1329</v>
      </c>
    </row>
    <row r="2532" spans="1:2" x14ac:dyDescent="0.35">
      <c r="A2532" s="82" t="s">
        <v>75</v>
      </c>
      <c r="B2532" s="79">
        <v>1329</v>
      </c>
    </row>
    <row r="2533" spans="1:2" x14ac:dyDescent="0.35">
      <c r="A2533" s="82" t="s">
        <v>75</v>
      </c>
      <c r="B2533" s="79">
        <v>1329</v>
      </c>
    </row>
    <row r="2534" spans="1:2" x14ac:dyDescent="0.35">
      <c r="A2534" s="82" t="s">
        <v>75</v>
      </c>
      <c r="B2534" s="79">
        <v>1329</v>
      </c>
    </row>
    <row r="2535" spans="1:2" x14ac:dyDescent="0.35">
      <c r="A2535" s="82" t="s">
        <v>75</v>
      </c>
      <c r="B2535" s="79">
        <v>1329</v>
      </c>
    </row>
    <row r="2536" spans="1:2" x14ac:dyDescent="0.35">
      <c r="A2536" s="82" t="s">
        <v>75</v>
      </c>
      <c r="B2536" s="79">
        <v>1329</v>
      </c>
    </row>
    <row r="2537" spans="1:2" x14ac:dyDescent="0.35">
      <c r="A2537" s="82" t="s">
        <v>75</v>
      </c>
      <c r="B2537" s="79">
        <v>1329</v>
      </c>
    </row>
    <row r="2538" spans="1:2" x14ac:dyDescent="0.35">
      <c r="A2538" s="82" t="s">
        <v>75</v>
      </c>
      <c r="B2538" s="79">
        <v>1329</v>
      </c>
    </row>
    <row r="2539" spans="1:2" x14ac:dyDescent="0.35">
      <c r="A2539" s="82" t="s">
        <v>75</v>
      </c>
      <c r="B2539" s="79">
        <v>1329</v>
      </c>
    </row>
    <row r="2540" spans="1:2" x14ac:dyDescent="0.35">
      <c r="A2540" s="82" t="s">
        <v>75</v>
      </c>
      <c r="B2540" s="79">
        <v>1329</v>
      </c>
    </row>
    <row r="2541" spans="1:2" x14ac:dyDescent="0.35">
      <c r="A2541" s="82" t="s">
        <v>75</v>
      </c>
      <c r="B2541" s="79">
        <v>1329</v>
      </c>
    </row>
    <row r="2542" spans="1:2" x14ac:dyDescent="0.35">
      <c r="A2542" s="82" t="s">
        <v>75</v>
      </c>
      <c r="B2542" s="79">
        <v>1329</v>
      </c>
    </row>
    <row r="2543" spans="1:2" x14ac:dyDescent="0.35">
      <c r="A2543" s="82" t="s">
        <v>75</v>
      </c>
      <c r="B2543" s="79">
        <v>1329</v>
      </c>
    </row>
    <row r="2544" spans="1:2" x14ac:dyDescent="0.35">
      <c r="A2544" s="82" t="s">
        <v>75</v>
      </c>
      <c r="B2544" s="79">
        <v>1329</v>
      </c>
    </row>
    <row r="2545" spans="1:2" x14ac:dyDescent="0.35">
      <c r="A2545" s="82" t="s">
        <v>75</v>
      </c>
      <c r="B2545" s="79">
        <v>1329</v>
      </c>
    </row>
    <row r="2546" spans="1:2" x14ac:dyDescent="0.35">
      <c r="A2546" s="82" t="s">
        <v>75</v>
      </c>
      <c r="B2546" s="79">
        <v>1329</v>
      </c>
    </row>
    <row r="2547" spans="1:2" x14ac:dyDescent="0.35">
      <c r="A2547" s="82" t="s">
        <v>75</v>
      </c>
      <c r="B2547" s="79">
        <v>1329</v>
      </c>
    </row>
    <row r="2548" spans="1:2" x14ac:dyDescent="0.35">
      <c r="A2548" s="82" t="s">
        <v>75</v>
      </c>
      <c r="B2548" s="79">
        <v>1329</v>
      </c>
    </row>
    <row r="2549" spans="1:2" x14ac:dyDescent="0.35">
      <c r="A2549" s="82" t="s">
        <v>75</v>
      </c>
      <c r="B2549" s="79">
        <v>1329</v>
      </c>
    </row>
    <row r="2550" spans="1:2" x14ac:dyDescent="0.35">
      <c r="A2550" s="82" t="s">
        <v>75</v>
      </c>
      <c r="B2550" s="79">
        <v>1329</v>
      </c>
    </row>
    <row r="2551" spans="1:2" x14ac:dyDescent="0.35">
      <c r="A2551" s="82" t="s">
        <v>75</v>
      </c>
      <c r="B2551" s="79">
        <v>1329</v>
      </c>
    </row>
    <row r="2552" spans="1:2" x14ac:dyDescent="0.35">
      <c r="A2552" s="82" t="s">
        <v>75</v>
      </c>
      <c r="B2552" s="79">
        <v>1329</v>
      </c>
    </row>
    <row r="2553" spans="1:2" x14ac:dyDescent="0.35">
      <c r="A2553" s="82" t="s">
        <v>75</v>
      </c>
      <c r="B2553" s="79">
        <v>1329</v>
      </c>
    </row>
    <row r="2554" spans="1:2" x14ac:dyDescent="0.35">
      <c r="A2554" s="82" t="s">
        <v>75</v>
      </c>
      <c r="B2554" s="79">
        <v>1329</v>
      </c>
    </row>
    <row r="2555" spans="1:2" x14ac:dyDescent="0.35">
      <c r="A2555" s="82" t="s">
        <v>75</v>
      </c>
      <c r="B2555" s="79">
        <v>1329</v>
      </c>
    </row>
    <row r="2556" spans="1:2" x14ac:dyDescent="0.35">
      <c r="A2556" s="82" t="s">
        <v>75</v>
      </c>
      <c r="B2556" s="79">
        <v>1329</v>
      </c>
    </row>
    <row r="2557" spans="1:2" x14ac:dyDescent="0.35">
      <c r="A2557" s="82" t="s">
        <v>75</v>
      </c>
      <c r="B2557" s="79">
        <v>1329</v>
      </c>
    </row>
    <row r="2558" spans="1:2" x14ac:dyDescent="0.35">
      <c r="A2558" s="82" t="s">
        <v>75</v>
      </c>
      <c r="B2558" s="79">
        <v>1329</v>
      </c>
    </row>
    <row r="2559" spans="1:2" x14ac:dyDescent="0.35">
      <c r="A2559" s="82" t="s">
        <v>75</v>
      </c>
      <c r="B2559" s="79">
        <v>1329</v>
      </c>
    </row>
    <row r="2560" spans="1:2" x14ac:dyDescent="0.35">
      <c r="A2560" s="82" t="s">
        <v>75</v>
      </c>
      <c r="B2560" s="79">
        <v>1329</v>
      </c>
    </row>
    <row r="2561" spans="1:2" x14ac:dyDescent="0.35">
      <c r="A2561" s="82" t="s">
        <v>75</v>
      </c>
      <c r="B2561" s="79">
        <v>1329</v>
      </c>
    </row>
    <row r="2562" spans="1:2" x14ac:dyDescent="0.35">
      <c r="A2562" s="82" t="s">
        <v>75</v>
      </c>
      <c r="B2562" s="79">
        <v>1329</v>
      </c>
    </row>
    <row r="2563" spans="1:2" x14ac:dyDescent="0.35">
      <c r="A2563" s="82" t="s">
        <v>75</v>
      </c>
      <c r="B2563" s="79">
        <v>1329</v>
      </c>
    </row>
    <row r="2564" spans="1:2" x14ac:dyDescent="0.35">
      <c r="A2564" s="82" t="s">
        <v>75</v>
      </c>
      <c r="B2564" s="79">
        <v>1329</v>
      </c>
    </row>
    <row r="2565" spans="1:2" x14ac:dyDescent="0.35">
      <c r="A2565" s="82" t="s">
        <v>75</v>
      </c>
      <c r="B2565" s="79">
        <v>1329</v>
      </c>
    </row>
    <row r="2566" spans="1:2" x14ac:dyDescent="0.35">
      <c r="A2566" s="82" t="s">
        <v>75</v>
      </c>
      <c r="B2566" s="79">
        <v>1329</v>
      </c>
    </row>
    <row r="2567" spans="1:2" x14ac:dyDescent="0.35">
      <c r="A2567" s="82" t="s">
        <v>75</v>
      </c>
      <c r="B2567" s="79">
        <v>1329</v>
      </c>
    </row>
    <row r="2568" spans="1:2" x14ac:dyDescent="0.35">
      <c r="A2568" s="82" t="s">
        <v>75</v>
      </c>
      <c r="B2568" s="79">
        <v>1329</v>
      </c>
    </row>
    <row r="2569" spans="1:2" x14ac:dyDescent="0.35">
      <c r="A2569" s="82" t="s">
        <v>75</v>
      </c>
      <c r="B2569" s="79">
        <v>1329</v>
      </c>
    </row>
    <row r="2570" spans="1:2" x14ac:dyDescent="0.35">
      <c r="A2570" s="82" t="s">
        <v>75</v>
      </c>
      <c r="B2570" s="79">
        <v>1329</v>
      </c>
    </row>
    <row r="2571" spans="1:2" x14ac:dyDescent="0.35">
      <c r="A2571" s="82" t="s">
        <v>75</v>
      </c>
      <c r="B2571" s="79">
        <v>1329</v>
      </c>
    </row>
    <row r="2572" spans="1:2" x14ac:dyDescent="0.35">
      <c r="A2572" s="82" t="s">
        <v>75</v>
      </c>
      <c r="B2572" s="79">
        <v>1329</v>
      </c>
    </row>
    <row r="2573" spans="1:2" x14ac:dyDescent="0.35">
      <c r="A2573" s="82" t="s">
        <v>75</v>
      </c>
      <c r="B2573" s="79">
        <v>1329</v>
      </c>
    </row>
    <row r="2574" spans="1:2" x14ac:dyDescent="0.35">
      <c r="A2574" s="82" t="s">
        <v>75</v>
      </c>
      <c r="B2574" s="79">
        <v>1329</v>
      </c>
    </row>
    <row r="2575" spans="1:2" x14ac:dyDescent="0.35">
      <c r="A2575" s="82" t="s">
        <v>75</v>
      </c>
      <c r="B2575" s="79">
        <v>1329</v>
      </c>
    </row>
    <row r="2576" spans="1:2" x14ac:dyDescent="0.35">
      <c r="A2576" s="82" t="s">
        <v>75</v>
      </c>
      <c r="B2576" s="79">
        <v>1329</v>
      </c>
    </row>
    <row r="2577" spans="1:2" x14ac:dyDescent="0.35">
      <c r="A2577" s="82" t="s">
        <v>75</v>
      </c>
      <c r="B2577" s="79">
        <v>1329</v>
      </c>
    </row>
    <row r="2578" spans="1:2" x14ac:dyDescent="0.35">
      <c r="A2578" s="82" t="s">
        <v>75</v>
      </c>
      <c r="B2578" s="79">
        <v>1329</v>
      </c>
    </row>
    <row r="2579" spans="1:2" x14ac:dyDescent="0.35">
      <c r="A2579" s="82" t="s">
        <v>75</v>
      </c>
      <c r="B2579" s="79">
        <v>1329</v>
      </c>
    </row>
    <row r="2580" spans="1:2" x14ac:dyDescent="0.35">
      <c r="A2580" s="82" t="s">
        <v>75</v>
      </c>
      <c r="B2580" s="79">
        <v>1329</v>
      </c>
    </row>
    <row r="2581" spans="1:2" x14ac:dyDescent="0.35">
      <c r="A2581" s="82" t="s">
        <v>75</v>
      </c>
      <c r="B2581" s="79">
        <v>1329</v>
      </c>
    </row>
    <row r="2582" spans="1:2" x14ac:dyDescent="0.35">
      <c r="A2582" s="82" t="s">
        <v>75</v>
      </c>
      <c r="B2582" s="79">
        <v>1329</v>
      </c>
    </row>
    <row r="2583" spans="1:2" x14ac:dyDescent="0.35">
      <c r="A2583" s="82" t="s">
        <v>75</v>
      </c>
      <c r="B2583" s="79">
        <v>1329</v>
      </c>
    </row>
    <row r="2584" spans="1:2" x14ac:dyDescent="0.35">
      <c r="A2584" s="82" t="s">
        <v>75</v>
      </c>
      <c r="B2584" s="79">
        <v>1329</v>
      </c>
    </row>
    <row r="2585" spans="1:2" x14ac:dyDescent="0.35">
      <c r="A2585" s="82" t="s">
        <v>75</v>
      </c>
      <c r="B2585" s="79">
        <v>1329</v>
      </c>
    </row>
    <row r="2586" spans="1:2" x14ac:dyDescent="0.35">
      <c r="A2586" s="82" t="s">
        <v>75</v>
      </c>
      <c r="B2586" s="79">
        <v>1329</v>
      </c>
    </row>
    <row r="2587" spans="1:2" x14ac:dyDescent="0.35">
      <c r="A2587" s="82" t="s">
        <v>75</v>
      </c>
      <c r="B2587" s="79">
        <v>1329</v>
      </c>
    </row>
    <row r="2588" spans="1:2" x14ac:dyDescent="0.35">
      <c r="A2588" s="82" t="s">
        <v>75</v>
      </c>
      <c r="B2588" s="79">
        <v>1329</v>
      </c>
    </row>
    <row r="2589" spans="1:2" x14ac:dyDescent="0.35">
      <c r="A2589" s="82" t="s">
        <v>75</v>
      </c>
      <c r="B2589" s="79">
        <v>1329</v>
      </c>
    </row>
    <row r="2590" spans="1:2" x14ac:dyDescent="0.35">
      <c r="A2590" s="82" t="s">
        <v>75</v>
      </c>
      <c r="B2590" s="79">
        <v>1329</v>
      </c>
    </row>
    <row r="2591" spans="1:2" x14ac:dyDescent="0.35">
      <c r="A2591" s="82" t="s">
        <v>75</v>
      </c>
      <c r="B2591" s="79">
        <v>1329</v>
      </c>
    </row>
    <row r="2592" spans="1:2" x14ac:dyDescent="0.35">
      <c r="A2592" s="82" t="s">
        <v>75</v>
      </c>
      <c r="B2592" s="79">
        <v>1329</v>
      </c>
    </row>
    <row r="2593" spans="1:2" x14ac:dyDescent="0.35">
      <c r="A2593" s="82" t="s">
        <v>75</v>
      </c>
      <c r="B2593" s="79">
        <v>1329</v>
      </c>
    </row>
    <row r="2594" spans="1:2" x14ac:dyDescent="0.35">
      <c r="A2594" s="82" t="s">
        <v>75</v>
      </c>
      <c r="B2594" s="79">
        <v>1329</v>
      </c>
    </row>
    <row r="2595" spans="1:2" x14ac:dyDescent="0.35">
      <c r="A2595" s="82" t="s">
        <v>75</v>
      </c>
      <c r="B2595" s="79">
        <v>1329</v>
      </c>
    </row>
    <row r="2596" spans="1:2" x14ac:dyDescent="0.35">
      <c r="A2596" s="82" t="s">
        <v>75</v>
      </c>
      <c r="B2596" s="79">
        <v>1329</v>
      </c>
    </row>
    <row r="2597" spans="1:2" x14ac:dyDescent="0.35">
      <c r="A2597" s="82" t="s">
        <v>75</v>
      </c>
      <c r="B2597" s="79">
        <v>1329</v>
      </c>
    </row>
    <row r="2598" spans="1:2" x14ac:dyDescent="0.35">
      <c r="A2598" s="82" t="s">
        <v>75</v>
      </c>
      <c r="B2598" s="79">
        <v>1329</v>
      </c>
    </row>
    <row r="2599" spans="1:2" x14ac:dyDescent="0.35">
      <c r="A2599" s="82" t="s">
        <v>75</v>
      </c>
      <c r="B2599" s="79">
        <v>1329</v>
      </c>
    </row>
    <row r="2600" spans="1:2" x14ac:dyDescent="0.35">
      <c r="A2600" s="82" t="s">
        <v>75</v>
      </c>
      <c r="B2600" s="79">
        <v>1329</v>
      </c>
    </row>
    <row r="2601" spans="1:2" x14ac:dyDescent="0.35">
      <c r="A2601" s="82" t="s">
        <v>75</v>
      </c>
      <c r="B2601" s="79">
        <v>1329</v>
      </c>
    </row>
    <row r="2602" spans="1:2" x14ac:dyDescent="0.35">
      <c r="A2602" s="82" t="s">
        <v>75</v>
      </c>
      <c r="B2602" s="79">
        <v>1329</v>
      </c>
    </row>
    <row r="2603" spans="1:2" x14ac:dyDescent="0.35">
      <c r="A2603" s="82" t="s">
        <v>75</v>
      </c>
      <c r="B2603" s="79">
        <v>1329</v>
      </c>
    </row>
    <row r="2604" spans="1:2" x14ac:dyDescent="0.35">
      <c r="A2604" s="82" t="s">
        <v>75</v>
      </c>
      <c r="B2604" s="79">
        <v>1329</v>
      </c>
    </row>
    <row r="2605" spans="1:2" x14ac:dyDescent="0.35">
      <c r="A2605" s="82" t="s">
        <v>75</v>
      </c>
      <c r="B2605" s="79">
        <v>1329</v>
      </c>
    </row>
    <row r="2606" spans="1:2" x14ac:dyDescent="0.35">
      <c r="A2606" s="82" t="s">
        <v>75</v>
      </c>
      <c r="B2606" s="79">
        <v>1329</v>
      </c>
    </row>
    <row r="2607" spans="1:2" x14ac:dyDescent="0.35">
      <c r="A2607" s="82" t="s">
        <v>75</v>
      </c>
      <c r="B2607" s="79">
        <v>1329</v>
      </c>
    </row>
    <row r="2608" spans="1:2" x14ac:dyDescent="0.35">
      <c r="A2608" s="82" t="s">
        <v>75</v>
      </c>
      <c r="B2608" s="79">
        <v>1329</v>
      </c>
    </row>
    <row r="2609" spans="1:2" x14ac:dyDescent="0.35">
      <c r="A2609" s="82" t="s">
        <v>75</v>
      </c>
      <c r="B2609" s="79">
        <v>1329</v>
      </c>
    </row>
    <row r="2610" spans="1:2" x14ac:dyDescent="0.35">
      <c r="A2610" s="82" t="s">
        <v>75</v>
      </c>
      <c r="B2610" s="79">
        <v>1329</v>
      </c>
    </row>
    <row r="2611" spans="1:2" x14ac:dyDescent="0.35">
      <c r="A2611" s="82" t="s">
        <v>75</v>
      </c>
      <c r="B2611" s="79">
        <v>1329</v>
      </c>
    </row>
    <row r="2612" spans="1:2" x14ac:dyDescent="0.35">
      <c r="A2612" s="82" t="s">
        <v>75</v>
      </c>
      <c r="B2612" s="79">
        <v>1329</v>
      </c>
    </row>
    <row r="2613" spans="1:2" x14ac:dyDescent="0.35">
      <c r="A2613" s="82" t="s">
        <v>75</v>
      </c>
      <c r="B2613" s="79">
        <v>1329</v>
      </c>
    </row>
    <row r="2614" spans="1:2" x14ac:dyDescent="0.35">
      <c r="A2614" s="82" t="s">
        <v>75</v>
      </c>
      <c r="B2614" s="79">
        <v>1329</v>
      </c>
    </row>
    <row r="2615" spans="1:2" x14ac:dyDescent="0.35">
      <c r="A2615" s="82" t="s">
        <v>75</v>
      </c>
      <c r="B2615" s="79">
        <v>1329</v>
      </c>
    </row>
    <row r="2616" spans="1:2" x14ac:dyDescent="0.35">
      <c r="A2616" s="82" t="s">
        <v>75</v>
      </c>
      <c r="B2616" s="79">
        <v>1329</v>
      </c>
    </row>
    <row r="2617" spans="1:2" x14ac:dyDescent="0.35">
      <c r="A2617" s="82" t="s">
        <v>75</v>
      </c>
      <c r="B2617" s="79">
        <v>1329</v>
      </c>
    </row>
    <row r="2618" spans="1:2" x14ac:dyDescent="0.35">
      <c r="A2618" s="82" t="s">
        <v>75</v>
      </c>
      <c r="B2618" s="79">
        <v>1329</v>
      </c>
    </row>
    <row r="2619" spans="1:2" x14ac:dyDescent="0.35">
      <c r="A2619" s="82" t="s">
        <v>75</v>
      </c>
      <c r="B2619" s="79">
        <v>1329</v>
      </c>
    </row>
    <row r="2620" spans="1:2" x14ac:dyDescent="0.35">
      <c r="A2620" s="82" t="s">
        <v>75</v>
      </c>
      <c r="B2620" s="79">
        <v>1329</v>
      </c>
    </row>
    <row r="2621" spans="1:2" x14ac:dyDescent="0.35">
      <c r="A2621" s="82" t="s">
        <v>75</v>
      </c>
      <c r="B2621" s="79">
        <v>1329</v>
      </c>
    </row>
    <row r="2622" spans="1:2" x14ac:dyDescent="0.35">
      <c r="A2622" s="82" t="s">
        <v>75</v>
      </c>
      <c r="B2622" s="79">
        <v>1329</v>
      </c>
    </row>
    <row r="2623" spans="1:2" x14ac:dyDescent="0.35">
      <c r="A2623" s="82" t="s">
        <v>75</v>
      </c>
      <c r="B2623" s="79">
        <v>1329</v>
      </c>
    </row>
    <row r="2624" spans="1:2" x14ac:dyDescent="0.35">
      <c r="A2624" s="82" t="s">
        <v>75</v>
      </c>
      <c r="B2624" s="79">
        <v>1329</v>
      </c>
    </row>
    <row r="2625" spans="1:2" x14ac:dyDescent="0.35">
      <c r="A2625" s="82" t="s">
        <v>75</v>
      </c>
      <c r="B2625" s="79">
        <v>1329</v>
      </c>
    </row>
    <row r="2626" spans="1:2" x14ac:dyDescent="0.35">
      <c r="A2626" s="82" t="s">
        <v>75</v>
      </c>
      <c r="B2626" s="79">
        <v>1329</v>
      </c>
    </row>
    <row r="2627" spans="1:2" x14ac:dyDescent="0.35">
      <c r="A2627" s="82" t="s">
        <v>75</v>
      </c>
      <c r="B2627" s="79">
        <v>1329</v>
      </c>
    </row>
    <row r="2628" spans="1:2" x14ac:dyDescent="0.35">
      <c r="A2628" s="82" t="s">
        <v>75</v>
      </c>
      <c r="B2628" s="79">
        <v>1329</v>
      </c>
    </row>
    <row r="2629" spans="1:2" x14ac:dyDescent="0.35">
      <c r="A2629" s="82" t="s">
        <v>75</v>
      </c>
      <c r="B2629" s="79">
        <v>1329</v>
      </c>
    </row>
    <row r="2630" spans="1:2" x14ac:dyDescent="0.35">
      <c r="A2630" s="82" t="s">
        <v>75</v>
      </c>
      <c r="B2630" s="79">
        <v>1329</v>
      </c>
    </row>
    <row r="2631" spans="1:2" x14ac:dyDescent="0.35">
      <c r="A2631" s="82" t="s">
        <v>75</v>
      </c>
      <c r="B2631" s="79">
        <v>1329</v>
      </c>
    </row>
    <row r="2632" spans="1:2" x14ac:dyDescent="0.35">
      <c r="A2632" s="82" t="s">
        <v>75</v>
      </c>
      <c r="B2632" s="79">
        <v>1329</v>
      </c>
    </row>
    <row r="2633" spans="1:2" x14ac:dyDescent="0.35">
      <c r="A2633" s="82"/>
    </row>
    <row r="2634" spans="1:2" x14ac:dyDescent="0.35">
      <c r="A2634" s="82"/>
    </row>
    <row r="2635" spans="1:2" x14ac:dyDescent="0.35">
      <c r="A2635" s="82"/>
    </row>
    <row r="2636" spans="1:2" x14ac:dyDescent="0.35">
      <c r="A2636" s="82"/>
    </row>
    <row r="2637" spans="1:2" x14ac:dyDescent="0.35">
      <c r="A2637" s="82"/>
    </row>
    <row r="2638" spans="1:2" x14ac:dyDescent="0.35">
      <c r="A2638" s="82"/>
    </row>
    <row r="2639" spans="1:2" x14ac:dyDescent="0.35">
      <c r="A2639" s="82"/>
    </row>
    <row r="2640" spans="1:2" x14ac:dyDescent="0.35">
      <c r="A2640" s="82"/>
    </row>
    <row r="2641" spans="1:1" x14ac:dyDescent="0.35">
      <c r="A2641" s="82"/>
    </row>
    <row r="2642" spans="1:1" x14ac:dyDescent="0.35">
      <c r="A2642" s="82"/>
    </row>
    <row r="2643" spans="1:1" x14ac:dyDescent="0.35">
      <c r="A2643" s="82"/>
    </row>
    <row r="2644" spans="1:1" x14ac:dyDescent="0.35">
      <c r="A2644" s="82"/>
    </row>
    <row r="2645" spans="1:1" x14ac:dyDescent="0.35">
      <c r="A2645" s="82"/>
    </row>
    <row r="2646" spans="1:1" x14ac:dyDescent="0.35">
      <c r="A2646" s="82"/>
    </row>
    <row r="2647" spans="1:1" x14ac:dyDescent="0.35">
      <c r="A2647" s="82"/>
    </row>
    <row r="2648" spans="1:1" x14ac:dyDescent="0.35">
      <c r="A2648" s="82"/>
    </row>
    <row r="2649" spans="1:1" x14ac:dyDescent="0.35">
      <c r="A2649" s="82"/>
    </row>
    <row r="2650" spans="1:1" x14ac:dyDescent="0.35">
      <c r="A2650" s="82"/>
    </row>
    <row r="2651" spans="1:1" x14ac:dyDescent="0.35">
      <c r="A2651" s="82"/>
    </row>
    <row r="2652" spans="1:1" x14ac:dyDescent="0.35">
      <c r="A2652" s="82"/>
    </row>
    <row r="2653" spans="1:1" x14ac:dyDescent="0.35">
      <c r="A2653" s="82"/>
    </row>
    <row r="2654" spans="1:1" x14ac:dyDescent="0.35">
      <c r="A2654" s="82"/>
    </row>
    <row r="2655" spans="1:1" x14ac:dyDescent="0.35">
      <c r="A2655" s="82"/>
    </row>
    <row r="2656" spans="1:1" x14ac:dyDescent="0.35">
      <c r="A2656" s="82"/>
    </row>
    <row r="2657" spans="1:1" x14ac:dyDescent="0.35">
      <c r="A2657" s="82"/>
    </row>
    <row r="2658" spans="1:1" x14ac:dyDescent="0.35">
      <c r="A2658" s="82"/>
    </row>
    <row r="2659" spans="1:1" x14ac:dyDescent="0.35">
      <c r="A2659" s="82"/>
    </row>
    <row r="2660" spans="1:1" x14ac:dyDescent="0.35">
      <c r="A2660" s="82"/>
    </row>
    <row r="2661" spans="1:1" x14ac:dyDescent="0.35">
      <c r="A2661" s="82"/>
    </row>
    <row r="2662" spans="1:1" x14ac:dyDescent="0.35">
      <c r="A2662" s="82"/>
    </row>
    <row r="2663" spans="1:1" x14ac:dyDescent="0.35">
      <c r="A2663" s="82"/>
    </row>
    <row r="2664" spans="1:1" x14ac:dyDescent="0.35">
      <c r="A2664" s="82"/>
    </row>
    <row r="2665" spans="1:1" x14ac:dyDescent="0.35">
      <c r="A2665" s="82"/>
    </row>
    <row r="2666" spans="1:1" x14ac:dyDescent="0.35">
      <c r="A2666" s="82"/>
    </row>
    <row r="2667" spans="1:1" x14ac:dyDescent="0.35">
      <c r="A2667" s="82"/>
    </row>
    <row r="2668" spans="1:1" x14ac:dyDescent="0.35">
      <c r="A2668" s="82"/>
    </row>
    <row r="2669" spans="1:1" x14ac:dyDescent="0.35">
      <c r="A2669" s="82"/>
    </row>
    <row r="2670" spans="1:1" x14ac:dyDescent="0.35">
      <c r="A2670" s="82"/>
    </row>
    <row r="2671" spans="1:1" x14ac:dyDescent="0.35">
      <c r="A2671" s="82"/>
    </row>
    <row r="2672" spans="1:1" x14ac:dyDescent="0.35">
      <c r="A2672" s="82"/>
    </row>
    <row r="2673" spans="1:1" x14ac:dyDescent="0.35">
      <c r="A2673" s="82"/>
    </row>
    <row r="2674" spans="1:1" x14ac:dyDescent="0.35">
      <c r="A2674" s="82"/>
    </row>
    <row r="2675" spans="1:1" x14ac:dyDescent="0.35">
      <c r="A2675" s="82"/>
    </row>
  </sheetData>
  <sheetProtection algorithmName="SHA-512" hashValue="oNm13H4TwnXuMgw66vMFIX+r35e/5ieuRK2RYsF2rxBYiUbhJQ34Sp0ye6YoQynHe070w7R2fI4Ysbc7+Mr5ig==" saltValue="LJRbIfWKkMXFh7omuwNWOQ==" spinCount="100000" sheet="1" selectLockedCells="1" selectUnlockedCells="1"/>
  <mergeCells count="2">
    <mergeCell ref="A1:C1"/>
    <mergeCell ref="D1:F1"/>
  </mergeCells>
  <pageMargins left="0.7" right="0.7" top="0.75" bottom="0.75" header="0.3" footer="0.3"/>
  <pageSetup paperSize="9" orientation="portrait" r:id="rId1"/>
  <ignoredErrors>
    <ignoredError sqref="I4:I15 U2:AC28 U29:AB35 U36 F81:R81 F106:F120 F121:F161 H162 F95:F105 D81:D161 F83:F93 F82 W82 F94 W94 W83:W93 W106:W120 W121:W161 W95:W105 Y82:AA82 Y94:Z94 Y83:AA93 Y106:AA120 Y95:Z105 H82 H106:H120 H121:H161 H95:H105 H92:H93 H94 J82:R82 H83:H91 J91:R91 J120:R120 J161:R161 J105:R105 J93:R93 J94:R94 I18:I25 I16:I17 T81:AA81 T82:U82 J83:R83 T83:U83 J84:R84 T84:U84 J85:R85 T85:U85 J86:R86 T86:U86 J87:R87 T87:U87 J88:R88 T88:U88 J89:R89 T89:U89 J90:R90 T90:U90 T91:U91 J92:R92 T92:U92 T93:U93 T94:U94 J95:R95 T95:U95 J96:R96 T96:U96 J97:R97 T97:U97 J98:R98 T98:U98 J99:R99 T99:U99 J100:R100 T100:U100 J101:R101 T101:U101 J102:R102 T102:U102 J103:R103 T103:U103 J104:R104 T104:U104 T105:U105 J106:R106 T106:U106 J107:R107 T107:U107 J108:R108 T108:U108 J109:R109 T109:U109 J110:R110 T110:U110 J111:R111 T111:U111 J112:R112 T112:U112 J113:R113 T113:U113 J114:R114 T114:U114 J115:R115 T115:U115 J116:R116 T116:U116 J117:R117 T117:U117 J118:R118 T118:U118 J119:R119 T119:U119 T120:U120 J121:R121 T121:U121 J122:R122 T122:U122 J123:R123 T123:U123 J124:R124 T124:U124 J125:R125 T125:U125 J126:R126 T126:U126 J127:R127 T127:U127 J128:R128 T128:U128 J129:R129 T129:U129 J130:R130 T130:U130 J131:R131 T131:U131 J132:R132 T132:U132 J133:R133 T133:U133 J134:R134 T134:U134 J135:R135 T135:U135 J136:R136 T136:U136 J137:R137 T137:U137 J138:R138 T138:U138 J139:R139 T139:U139 J140:R140 T140:U140 J141:R141 T141:U141 J142:R142 T142:U142 J143:R143 T143:U143 J144:R144 T144:U144 J145:R145 T145:U145 J146:R146 T146:U146 J147:R147 T147:U147 J148:R148 T148:U148 J149:R149 T149:U149 J150:R150 T150:U150 J151:R151 T151:U151 J152:R152 T152:U152 J153:R153 T153:U153 J154:R154 T154:U154 J155:R155 T155:U155 J156:R156 T156:U156 J157:R157 T157:U157 J158:R158 T158:U158 J159:R159 T159:U159 J160:R160 T160:U160 T161:U161" evalError="1"/>
    <ignoredError sqref="AC29:AC35 AA94:AA105" evalError="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récapitulatif simulateur</vt:lpstr>
      <vt:lpstr>simulateur 2023-2033</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2023-10-11T10:09:00Z</dcterms:modified>
</cp:coreProperties>
</file>